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DHO\POS ČOS\"/>
    </mc:Choice>
  </mc:AlternateContent>
  <xr:revisionPtr revIDLastSave="0" documentId="13_ncr:1_{BB87E7B0-C44E-4ACD-B896-B724CABC7E52}" xr6:coauthVersionLast="36" xr6:coauthVersionMax="47" xr10:uidLastSave="{00000000-0000-0000-0000-000000000000}"/>
  <bookViews>
    <workbookView xWindow="-120" yWindow="-120" windowWidth="29040" windowHeight="15840" xr2:uid="{8051828E-458D-4D1B-BF55-DB3A80BB7377}"/>
  </bookViews>
  <sheets>
    <sheet name="Všechny LP" sheetId="2" r:id="rId1"/>
    <sheet name="§16 všechny" sheetId="5" r:id="rId2"/>
    <sheet name="§16 off-label" sheetId="6" r:id="rId3"/>
  </sheets>
  <definedNames>
    <definedName name="_xlnm._FilterDatabase" localSheetId="2" hidden="1">'§16 off-label'!$A$3:$N$3</definedName>
    <definedName name="_xlnm._FilterDatabase" localSheetId="1" hidden="1">'§16 všechny'!$A$3:$N$3</definedName>
    <definedName name="_xlnm._FilterDatabase" localSheetId="0" hidden="1">'Všechny LP'!$A$3:$N$3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5" l="1"/>
  <c r="L50" i="2"/>
  <c r="L45" i="5" l="1"/>
  <c r="H45" i="5"/>
  <c r="M45" i="5" s="1"/>
  <c r="N45" i="5" s="1"/>
  <c r="L38" i="6"/>
  <c r="H38" i="6"/>
  <c r="M38" i="6" s="1"/>
  <c r="N38" i="6" s="1"/>
  <c r="J44" i="6"/>
  <c r="I44" i="6"/>
  <c r="G44" i="6"/>
  <c r="L43" i="6"/>
  <c r="H43" i="6"/>
  <c r="M43" i="6" s="1"/>
  <c r="L42" i="6"/>
  <c r="H42" i="6"/>
  <c r="M42" i="6" s="1"/>
  <c r="N41" i="6"/>
  <c r="H41" i="6"/>
  <c r="L40" i="6"/>
  <c r="H40" i="6"/>
  <c r="M40" i="6" s="1"/>
  <c r="L39" i="6"/>
  <c r="H39" i="6"/>
  <c r="M39" i="6" s="1"/>
  <c r="L37" i="6"/>
  <c r="H37" i="6"/>
  <c r="M37" i="6" s="1"/>
  <c r="L36" i="6"/>
  <c r="H36" i="6"/>
  <c r="M36" i="6" s="1"/>
  <c r="L35" i="6"/>
  <c r="H35" i="6"/>
  <c r="M35" i="6" s="1"/>
  <c r="L34" i="6"/>
  <c r="H34" i="6"/>
  <c r="M34" i="6" s="1"/>
  <c r="L33" i="6"/>
  <c r="H33" i="6"/>
  <c r="M33" i="6" s="1"/>
  <c r="L32" i="6"/>
  <c r="H32" i="6"/>
  <c r="M32" i="6" s="1"/>
  <c r="L31" i="6"/>
  <c r="H31" i="6"/>
  <c r="M31" i="6" s="1"/>
  <c r="L30" i="6"/>
  <c r="H30" i="6"/>
  <c r="M30" i="6" s="1"/>
  <c r="L29" i="6"/>
  <c r="H29" i="6"/>
  <c r="M29" i="6" s="1"/>
  <c r="L28" i="6"/>
  <c r="H28" i="6"/>
  <c r="M28" i="6" s="1"/>
  <c r="L27" i="6"/>
  <c r="H27" i="6"/>
  <c r="M27" i="6" s="1"/>
  <c r="L26" i="6"/>
  <c r="H26" i="6"/>
  <c r="M26" i="6" s="1"/>
  <c r="L25" i="6"/>
  <c r="H25" i="6"/>
  <c r="M25" i="6" s="1"/>
  <c r="L24" i="6"/>
  <c r="H24" i="6"/>
  <c r="M24" i="6" s="1"/>
  <c r="L23" i="6"/>
  <c r="H23" i="6"/>
  <c r="M23" i="6" s="1"/>
  <c r="L22" i="6"/>
  <c r="H22" i="6"/>
  <c r="M22" i="6" s="1"/>
  <c r="L21" i="6"/>
  <c r="H21" i="6"/>
  <c r="M21" i="6" s="1"/>
  <c r="L20" i="6"/>
  <c r="H20" i="6"/>
  <c r="M20" i="6" s="1"/>
  <c r="J16" i="6"/>
  <c r="I16" i="6"/>
  <c r="G16" i="6"/>
  <c r="M15" i="6"/>
  <c r="N15" i="6" s="1"/>
  <c r="H14" i="6"/>
  <c r="M14" i="6" s="1"/>
  <c r="N14" i="6" s="1"/>
  <c r="H13" i="6"/>
  <c r="M13" i="6" s="1"/>
  <c r="N13" i="6" s="1"/>
  <c r="H12" i="6"/>
  <c r="M12" i="6" s="1"/>
  <c r="N12" i="6" s="1"/>
  <c r="L11" i="6"/>
  <c r="H11" i="6"/>
  <c r="M11" i="6" s="1"/>
  <c r="L10" i="6"/>
  <c r="H10" i="6"/>
  <c r="M10" i="6" s="1"/>
  <c r="L9" i="6"/>
  <c r="H9" i="6"/>
  <c r="M9" i="6" s="1"/>
  <c r="L8" i="6"/>
  <c r="H8" i="6"/>
  <c r="M8" i="6" s="1"/>
  <c r="L7" i="6"/>
  <c r="H7" i="6"/>
  <c r="M7" i="6" s="1"/>
  <c r="L6" i="6"/>
  <c r="H6" i="6"/>
  <c r="M6" i="6" s="1"/>
  <c r="L5" i="6"/>
  <c r="H5" i="6"/>
  <c r="M5" i="6" s="1"/>
  <c r="L4" i="6"/>
  <c r="H4" i="6"/>
  <c r="M4" i="6" s="1"/>
  <c r="H28" i="5"/>
  <c r="M28" i="5" s="1"/>
  <c r="H29" i="5"/>
  <c r="M29" i="5" s="1"/>
  <c r="L29" i="5"/>
  <c r="L28" i="5"/>
  <c r="L27" i="2"/>
  <c r="H27" i="2"/>
  <c r="M27" i="2" s="1"/>
  <c r="J55" i="5"/>
  <c r="I55" i="5"/>
  <c r="G55" i="5"/>
  <c r="N54" i="5"/>
  <c r="H54" i="5"/>
  <c r="L53" i="5"/>
  <c r="H53" i="5"/>
  <c r="M53" i="5" s="1"/>
  <c r="L52" i="5"/>
  <c r="H52" i="5"/>
  <c r="M52" i="5" s="1"/>
  <c r="L51" i="5"/>
  <c r="H51" i="5"/>
  <c r="M51" i="5" s="1"/>
  <c r="L50" i="5"/>
  <c r="H50" i="5"/>
  <c r="M50" i="5" s="1"/>
  <c r="L49" i="5"/>
  <c r="H49" i="5"/>
  <c r="M49" i="5" s="1"/>
  <c r="N48" i="5"/>
  <c r="H48" i="5"/>
  <c r="L47" i="5"/>
  <c r="H47" i="5"/>
  <c r="M47" i="5" s="1"/>
  <c r="L46" i="5"/>
  <c r="H46" i="5"/>
  <c r="M46" i="5" s="1"/>
  <c r="L44" i="5"/>
  <c r="H44" i="5"/>
  <c r="M44" i="5" s="1"/>
  <c r="L43" i="5"/>
  <c r="H43" i="5"/>
  <c r="M43" i="5" s="1"/>
  <c r="H42" i="5"/>
  <c r="M42" i="5" s="1"/>
  <c r="L41" i="5"/>
  <c r="H41" i="5"/>
  <c r="M41" i="5" s="1"/>
  <c r="L40" i="5"/>
  <c r="H40" i="5"/>
  <c r="M40" i="5" s="1"/>
  <c r="L39" i="5"/>
  <c r="H39" i="5"/>
  <c r="M39" i="5" s="1"/>
  <c r="L38" i="5"/>
  <c r="H38" i="5"/>
  <c r="M38" i="5" s="1"/>
  <c r="L37" i="5"/>
  <c r="H37" i="5"/>
  <c r="M37" i="5" s="1"/>
  <c r="L36" i="5"/>
  <c r="H36" i="5"/>
  <c r="M36" i="5" s="1"/>
  <c r="L35" i="5"/>
  <c r="H35" i="5"/>
  <c r="M35" i="5" s="1"/>
  <c r="L34" i="5"/>
  <c r="H34" i="5"/>
  <c r="M34" i="5" s="1"/>
  <c r="L33" i="5"/>
  <c r="H33" i="5"/>
  <c r="M33" i="5" s="1"/>
  <c r="L32" i="5"/>
  <c r="H32" i="5"/>
  <c r="M32" i="5" s="1"/>
  <c r="L31" i="5"/>
  <c r="H31" i="5"/>
  <c r="M31" i="5" s="1"/>
  <c r="L30" i="5"/>
  <c r="H30" i="5"/>
  <c r="M30" i="5" s="1"/>
  <c r="L27" i="5"/>
  <c r="H27" i="5"/>
  <c r="M27" i="5" s="1"/>
  <c r="M26" i="5"/>
  <c r="L26" i="5"/>
  <c r="L25" i="5"/>
  <c r="H25" i="5"/>
  <c r="M25" i="5" s="1"/>
  <c r="L24" i="5"/>
  <c r="H24" i="5"/>
  <c r="M24" i="5" s="1"/>
  <c r="L23" i="5"/>
  <c r="H23" i="5"/>
  <c r="M23" i="5" s="1"/>
  <c r="J19" i="5"/>
  <c r="I19" i="5"/>
  <c r="G19" i="5"/>
  <c r="M18" i="5"/>
  <c r="N18" i="5" s="1"/>
  <c r="H17" i="5"/>
  <c r="M17" i="5" s="1"/>
  <c r="N17" i="5" s="1"/>
  <c r="H16" i="5"/>
  <c r="M16" i="5" s="1"/>
  <c r="N16" i="5" s="1"/>
  <c r="H15" i="5"/>
  <c r="M15" i="5" s="1"/>
  <c r="N15" i="5" s="1"/>
  <c r="L14" i="5"/>
  <c r="H14" i="5"/>
  <c r="M14" i="5" s="1"/>
  <c r="L13" i="5"/>
  <c r="H13" i="5"/>
  <c r="M13" i="5" s="1"/>
  <c r="L12" i="5"/>
  <c r="H12" i="5"/>
  <c r="M12" i="5" s="1"/>
  <c r="L11" i="5"/>
  <c r="H11" i="5"/>
  <c r="M11" i="5" s="1"/>
  <c r="L10" i="5"/>
  <c r="H10" i="5"/>
  <c r="M10" i="5" s="1"/>
  <c r="L9" i="5"/>
  <c r="H9" i="5"/>
  <c r="M9" i="5" s="1"/>
  <c r="L8" i="5"/>
  <c r="H8" i="5"/>
  <c r="M8" i="5" s="1"/>
  <c r="L7" i="5"/>
  <c r="H7" i="5"/>
  <c r="M7" i="5" s="1"/>
  <c r="L6" i="5"/>
  <c r="H6" i="5"/>
  <c r="M6" i="5" s="1"/>
  <c r="L5" i="5"/>
  <c r="H5" i="5"/>
  <c r="M5" i="5" s="1"/>
  <c r="L4" i="5"/>
  <c r="H4" i="5"/>
  <c r="I60" i="2"/>
  <c r="J60" i="2"/>
  <c r="G60" i="2"/>
  <c r="H17" i="2"/>
  <c r="M17" i="2" s="1"/>
  <c r="N17" i="2" s="1"/>
  <c r="H16" i="2"/>
  <c r="M16" i="2" s="1"/>
  <c r="N16" i="2" s="1"/>
  <c r="H15" i="2"/>
  <c r="M15" i="2" s="1"/>
  <c r="N15" i="2" s="1"/>
  <c r="N28" i="5" l="1"/>
  <c r="N39" i="6"/>
  <c r="N20" i="6"/>
  <c r="N30" i="6"/>
  <c r="N34" i="6"/>
  <c r="N36" i="6"/>
  <c r="N7" i="6"/>
  <c r="N4" i="6"/>
  <c r="N23" i="6"/>
  <c r="L16" i="6"/>
  <c r="N8" i="6"/>
  <c r="N10" i="6"/>
  <c r="N5" i="6"/>
  <c r="N21" i="6"/>
  <c r="N24" i="6"/>
  <c r="H16" i="6"/>
  <c r="H44" i="6"/>
  <c r="N26" i="6"/>
  <c r="N28" i="6"/>
  <c r="N31" i="6"/>
  <c r="N6" i="6"/>
  <c r="N11" i="6"/>
  <c r="N27" i="6"/>
  <c r="N32" i="6"/>
  <c r="N35" i="6"/>
  <c r="N42" i="6"/>
  <c r="N43" i="6"/>
  <c r="N9" i="6"/>
  <c r="L44" i="6"/>
  <c r="N22" i="6"/>
  <c r="N25" i="6"/>
  <c r="N29" i="6"/>
  <c r="N33" i="6"/>
  <c r="N37" i="6"/>
  <c r="N40" i="6"/>
  <c r="M16" i="6"/>
  <c r="N29" i="5"/>
  <c r="N27" i="2"/>
  <c r="N32" i="5"/>
  <c r="N34" i="5"/>
  <c r="N36" i="5"/>
  <c r="N38" i="5"/>
  <c r="N40" i="5"/>
  <c r="N42" i="5"/>
  <c r="N43" i="5"/>
  <c r="N47" i="5"/>
  <c r="L19" i="5"/>
  <c r="N12" i="5"/>
  <c r="N24" i="5"/>
  <c r="N27" i="5"/>
  <c r="N5" i="5"/>
  <c r="N7" i="5"/>
  <c r="N9" i="5"/>
  <c r="N31" i="5"/>
  <c r="N33" i="5"/>
  <c r="N39" i="5"/>
  <c r="N41" i="5"/>
  <c r="N44" i="5"/>
  <c r="N6" i="5"/>
  <c r="N8" i="5"/>
  <c r="N25" i="5"/>
  <c r="N35" i="5"/>
  <c r="N37" i="5"/>
  <c r="N30" i="5"/>
  <c r="N11" i="5"/>
  <c r="N13" i="5"/>
  <c r="N46" i="5"/>
  <c r="H19" i="5"/>
  <c r="N10" i="5"/>
  <c r="N14" i="5"/>
  <c r="L55" i="5"/>
  <c r="N49" i="5"/>
  <c r="N51" i="5"/>
  <c r="N53" i="5"/>
  <c r="M4" i="5"/>
  <c r="M19" i="5" s="1"/>
  <c r="N26" i="5"/>
  <c r="N50" i="5"/>
  <c r="N52" i="5"/>
  <c r="N23" i="5"/>
  <c r="M55" i="5"/>
  <c r="H55" i="5"/>
  <c r="H14" i="2"/>
  <c r="M14" i="2" s="1"/>
  <c r="L11" i="2"/>
  <c r="L12" i="2"/>
  <c r="L13" i="2"/>
  <c r="L14" i="2"/>
  <c r="I19" i="2"/>
  <c r="J19" i="2"/>
  <c r="G19" i="2"/>
  <c r="L53" i="2"/>
  <c r="H53" i="2"/>
  <c r="M53" i="2" s="1"/>
  <c r="L52" i="2"/>
  <c r="H52" i="2"/>
  <c r="M52" i="2" s="1"/>
  <c r="L51" i="2"/>
  <c r="H51" i="2"/>
  <c r="M51" i="2" s="1"/>
  <c r="L49" i="2"/>
  <c r="H49" i="2"/>
  <c r="M49" i="2" s="1"/>
  <c r="H50" i="2"/>
  <c r="M50" i="2" s="1"/>
  <c r="N50" i="2" s="1"/>
  <c r="H13" i="2"/>
  <c r="M13" i="2" s="1"/>
  <c r="H32" i="2"/>
  <c r="H33" i="2"/>
  <c r="H34" i="2"/>
  <c r="H35" i="2"/>
  <c r="H36" i="2"/>
  <c r="H37" i="2"/>
  <c r="H38" i="2"/>
  <c r="M38" i="2" s="1"/>
  <c r="H39" i="2"/>
  <c r="H40" i="2"/>
  <c r="H41" i="2"/>
  <c r="H42" i="2"/>
  <c r="H43" i="2"/>
  <c r="H44" i="2"/>
  <c r="H45" i="2"/>
  <c r="H46" i="2"/>
  <c r="H47" i="2"/>
  <c r="H48" i="2"/>
  <c r="H54" i="2"/>
  <c r="H55" i="2"/>
  <c r="H56" i="2"/>
  <c r="H57" i="2"/>
  <c r="H58" i="2"/>
  <c r="H59" i="2"/>
  <c r="L29" i="2"/>
  <c r="N16" i="6" l="1"/>
  <c r="N44" i="6"/>
  <c r="M44" i="6"/>
  <c r="E46" i="6" s="1"/>
  <c r="N4" i="5"/>
  <c r="N19" i="5" s="1"/>
  <c r="N55" i="5"/>
  <c r="E57" i="5"/>
  <c r="N13" i="2"/>
  <c r="N14" i="2"/>
  <c r="N49" i="2"/>
  <c r="N53" i="2"/>
  <c r="N52" i="2"/>
  <c r="N51" i="2"/>
  <c r="N59" i="2"/>
  <c r="L24" i="2"/>
  <c r="L25" i="2"/>
  <c r="L26" i="2"/>
  <c r="L28" i="2"/>
  <c r="L30" i="2"/>
  <c r="L31" i="2"/>
  <c r="L32" i="2"/>
  <c r="L33" i="2"/>
  <c r="L34" i="2"/>
  <c r="L35" i="2"/>
  <c r="L36" i="2"/>
  <c r="L37" i="2"/>
  <c r="L38" i="2"/>
  <c r="N38" i="2" s="1"/>
  <c r="L39" i="2"/>
  <c r="L40" i="2"/>
  <c r="L41" i="2"/>
  <c r="L42" i="2"/>
  <c r="L43" i="2"/>
  <c r="L44" i="2"/>
  <c r="L45" i="2"/>
  <c r="L46" i="2"/>
  <c r="L47" i="2"/>
  <c r="L48" i="2"/>
  <c r="L54" i="2"/>
  <c r="L55" i="2"/>
  <c r="L56" i="2"/>
  <c r="L57" i="2"/>
  <c r="L58" i="2"/>
  <c r="L23" i="2"/>
  <c r="E47" i="6" l="1"/>
  <c r="E58" i="5"/>
  <c r="L60" i="2"/>
  <c r="L5" i="2"/>
  <c r="L6" i="2"/>
  <c r="L7" i="2"/>
  <c r="L8" i="2"/>
  <c r="L9" i="2"/>
  <c r="L10" i="2"/>
  <c r="L4" i="2"/>
  <c r="H5" i="2"/>
  <c r="M5" i="2" s="1"/>
  <c r="H6" i="2"/>
  <c r="M6" i="2" s="1"/>
  <c r="H7" i="2"/>
  <c r="M7" i="2" s="1"/>
  <c r="H8" i="2"/>
  <c r="M8" i="2" s="1"/>
  <c r="H9" i="2"/>
  <c r="M9" i="2" s="1"/>
  <c r="H10" i="2"/>
  <c r="M10" i="2" s="1"/>
  <c r="H11" i="2"/>
  <c r="M11" i="2" s="1"/>
  <c r="H12" i="2"/>
  <c r="M12" i="2" s="1"/>
  <c r="N12" i="2" s="1"/>
  <c r="M18" i="2"/>
  <c r="N18" i="2" s="1"/>
  <c r="H23" i="2"/>
  <c r="M48" i="2"/>
  <c r="N48" i="2" s="1"/>
  <c r="M47" i="2"/>
  <c r="N47" i="2" s="1"/>
  <c r="M54" i="2"/>
  <c r="N54" i="2" s="1"/>
  <c r="M55" i="2"/>
  <c r="N55" i="2" s="1"/>
  <c r="M56" i="2"/>
  <c r="N56" i="2" s="1"/>
  <c r="M57" i="2"/>
  <c r="N57" i="2" s="1"/>
  <c r="M58" i="2"/>
  <c r="N58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7" i="2"/>
  <c r="N37" i="2" s="1"/>
  <c r="H25" i="2"/>
  <c r="M25" i="2" s="1"/>
  <c r="N25" i="2" s="1"/>
  <c r="M26" i="2"/>
  <c r="N26" i="2" s="1"/>
  <c r="H29" i="2"/>
  <c r="M29" i="2" s="1"/>
  <c r="N29" i="2" s="1"/>
  <c r="H28" i="2"/>
  <c r="M28" i="2" s="1"/>
  <c r="N28" i="2" s="1"/>
  <c r="H30" i="2"/>
  <c r="M30" i="2" s="1"/>
  <c r="N30" i="2" s="1"/>
  <c r="H31" i="2"/>
  <c r="M31" i="2" s="1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9" i="2"/>
  <c r="N39" i="2" s="1"/>
  <c r="H24" i="2"/>
  <c r="M24" i="2" s="1"/>
  <c r="N24" i="2" s="1"/>
  <c r="H4" i="2"/>
  <c r="H60" i="2" l="1"/>
  <c r="N10" i="2"/>
  <c r="N6" i="2"/>
  <c r="M4" i="2"/>
  <c r="M19" i="2" s="1"/>
  <c r="H19" i="2"/>
  <c r="N5" i="2"/>
  <c r="M23" i="2"/>
  <c r="M60" i="2" s="1"/>
  <c r="N11" i="2"/>
  <c r="N7" i="2"/>
  <c r="N8" i="2"/>
  <c r="N9" i="2"/>
  <c r="L19" i="2"/>
  <c r="E62" i="2" l="1"/>
  <c r="N4" i="2"/>
  <c r="N19" i="2" s="1"/>
  <c r="N23" i="2"/>
  <c r="N60" i="2" s="1"/>
  <c r="E6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thinkpad</author>
  </authors>
  <commentList>
    <comment ref="G2" authorId="0" shapeId="0" xr:uid="{1F269FCB-57BD-40EF-816F-4C7ECE4E6105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První použití nejdříve v 2022</t>
        </r>
      </text>
    </comment>
    <comment ref="G3" authorId="0" shapeId="0" xr:uid="{BCD895A4-EBCA-4A63-9559-4BB900F513EB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Podle vykázané péče FNB
</t>
        </r>
      </text>
    </comment>
    <comment ref="F4" authorId="0" shapeId="0" xr:uid="{9375D0AE-4EB6-4B5F-8797-4CAF5C8B11BB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§39da SUKLS180596/2022</t>
        </r>
      </text>
    </comment>
    <comment ref="K4" authorId="0" shapeId="0" xr:uid="{76CF86AE-3C77-4C16-A317-754BD6B958C3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1. rok, tedy 2023 dle modelu v SŘ, celkově cca 15 milionů Kč</t>
        </r>
      </text>
    </comment>
    <comment ref="K5" authorId="0" shapeId="0" xr:uid="{0CB07125-C7B3-4C27-87C3-C5FD3EA3520A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Polovina na průměrného dospělého
</t>
        </r>
      </text>
    </comment>
    <comment ref="K6" authorId="0" shapeId="0" xr:uid="{F44DF5FB-BDEE-4CEA-ACA2-417B88785A3C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Polovina průměru na dospělého
</t>
        </r>
      </text>
    </comment>
    <comment ref="K7" authorId="0" shapeId="0" xr:uid="{F9427767-06E4-45B7-B57C-05E6B08B113D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Polovina nákladu na průměrného dospělého
</t>
        </r>
      </text>
    </comment>
    <comment ref="F8" authorId="0" shapeId="0" xr:uid="{EFF2A360-8EE6-4C53-90E8-F2388C956A5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MC+VaPÚ zrušeno MZ 08/2022</t>
        </r>
      </text>
    </comment>
    <comment ref="B12" authorId="0" shapeId="0" xr:uid="{D926E878-0433-4498-BA50-975EBB6AE73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https://www.guidetopharmacology.org/GRAC/LigandDisplayForward?ligandId=9977</t>
        </r>
      </text>
    </comment>
    <comment ref="K12" authorId="0" shapeId="0" xr:uid="{575670D7-4B8B-4595-936F-BB22CEB22B94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neznámý</t>
        </r>
      </text>
    </comment>
    <comment ref="K13" authorId="0" shapeId="0" xr:uid="{9E6C8992-BCB4-43B9-B326-7AE4FB12D569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neznámý
</t>
        </r>
      </text>
    </comment>
    <comment ref="K14" authorId="0" shapeId="0" xr:uid="{92AA6B27-D3C1-4190-A191-F663EFD44791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Dávkování podle DOI: 10.1016/S1470-2045(20)30451-4
tedy dávka na dítě jako upro dospělé, 8 tbl, doba do progrese cca 5 - 6 cyklů po 28 dnech;, balení 240 tbl, na balení 0,8 milonu = 4 miliony na dítě
</t>
        </r>
      </text>
    </comment>
    <comment ref="K16" authorId="0" shapeId="0" xr:uid="{C2E02096-2CB5-4196-B436-80B584A262BB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Hodnota z AMIS</t>
        </r>
      </text>
    </comment>
    <comment ref="K17" authorId="0" shapeId="0" xr:uid="{21A244D7-5AC9-402B-A0AF-1E8FA12770CD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Z AMIS, na dospělého
</t>
        </r>
      </text>
    </comment>
    <comment ref="G23" authorId="0" shapeId="0" xr:uid="{C1DC573C-26C8-4775-BC0F-443CD3198873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 Motole byl samoplátce
</t>
        </r>
      </text>
    </comment>
    <comment ref="J23" authorId="0" shapeId="0" xr:uid="{EB79B9F5-966A-4911-B07E-506A7D6073F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Nelze plánovat pro malé počty
</t>
        </r>
      </text>
    </comment>
    <comment ref="A24" authorId="0" shapeId="0" xr:uid="{50133F31-4418-4F4A-B866-35FF9B4FCCE6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Pozor na rozptyl mezi maxim náklady na pacienta 7 mega a dle účtů 2,5 mega
</t>
        </r>
      </text>
    </comment>
    <comment ref="I24" authorId="0" shapeId="0" xr:uid="{7208D2AE-DF36-4D5F-B7ED-02BC7653793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Měli maximální náklad 7 mega na pacienta
</t>
        </r>
      </text>
    </comment>
    <comment ref="K24" authorId="0" shapeId="0" xr:uid="{F3FD387C-2A69-45FF-88F3-7557580D97A6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Průměr ze 3 pacientů, maximum je 7 mega, 30 lahviček, dle SPC 5 cyklů, 1,2m povrch</t>
        </r>
      </text>
    </comment>
    <comment ref="F25" authorId="0" shapeId="0" xr:uid="{760D6571-5718-485A-9BC4-3253C5AC23A2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UHR jen pro dospělé, žádná z pediatrických populací UHR nemá (ALL) řízení neběží</t>
        </r>
      </text>
    </comment>
    <comment ref="G25" authorId="0" shapeId="0" xr:uid="{1045725B-9998-41B0-B7AC-8C4EFB1D257C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Motol podle nákladů 3, Brno 2 pacienty
</t>
        </r>
      </text>
    </comment>
    <comment ref="K25" authorId="0" shapeId="0" xr:uid="{C76495E2-D4AD-42A4-A4E7-0E3C0027EFD1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Podle nákladů FN brno
</t>
        </r>
      </text>
    </comment>
    <comment ref="J30" authorId="0" shapeId="0" xr:uid="{EB6292C3-A414-4D4E-ACA0-08DE6BD4A9DA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2022 bylo 13, na DAY101 bude 5 pacientů
</t>
        </r>
      </text>
    </comment>
    <comment ref="F31" authorId="0" shapeId="0" xr:uid="{1210249A-2143-4D89-8F11-99A1015743DA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Pro dospělé ano</t>
        </r>
      </text>
    </comment>
    <comment ref="K31" authorId="0" shapeId="0" xr:uid="{11222A02-7972-4324-98B5-D9BC3D1CA981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Pustý dohad že ve FNM byli 2 pacienti, náklad může být v rozmení 90 000 - 1 milion, záleží na indikaci a délce odpovědi
</t>
        </r>
      </text>
    </comment>
    <comment ref="A35" authorId="0" shapeId="0" xr:uid="{C7F22983-63C9-4139-ACB3-125BB2660AC7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Nejasná dostupnost, Vitrakvi není a Rozlytrek Roche přestal dodávat
</t>
        </r>
      </text>
    </comment>
    <comment ref="F35" authorId="0" shapeId="0" xr:uid="{8D6D3533-F178-4FE6-952B-C740BF4F3596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VITRAKVI nic a ROZLYTREK má UHR pro dospělé ale SUKL začal řízení za zrušení UHR není na trhu?
</t>
        </r>
      </text>
    </comment>
    <comment ref="K36" authorId="0" shapeId="0" xr:uid="{655A2FB2-D29F-4638-B5BA-66E3A3A9D273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Dle FNM</t>
        </r>
      </text>
    </comment>
    <comment ref="K37" authorId="0" shapeId="0" xr:uid="{4C8A6DCE-94AB-4F82-BE7B-1CDBF163152D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Podle FNM
</t>
        </r>
      </text>
    </comment>
    <comment ref="I38" authorId="0" shapeId="0" xr:uid="{0BB5EC5E-6F95-4B28-A96F-64873BA11E3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Žádný neuveden
</t>
        </r>
      </text>
    </comment>
    <comment ref="G39" authorId="0" shapeId="0" xr:uid="{B3D69E71-C66B-4434-8F8D-D12450F72B90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Motol
</t>
        </r>
      </text>
    </comment>
    <comment ref="K42" authorId="0" shapeId="0" xr:uid="{A02A8E4D-6046-4FD3-B73A-0985D1E836C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Pustý dohad podle SPC a dávky 100mg na podání
</t>
        </r>
      </text>
    </comment>
    <comment ref="K43" authorId="0" shapeId="0" xr:uid="{764F559D-44B2-4341-AFE2-3E18A335D77D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ufržovací dávka 400mg denně celý rok
</t>
        </r>
      </text>
    </comment>
    <comment ref="K45" authorId="0" shapeId="0" xr:uid="{6A3C517B-9874-49D7-9ED5-EB127EE3E8B9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Odhad FNM
</t>
        </r>
      </text>
    </comment>
    <comment ref="H50" authorId="0" shapeId="0" xr:uid="{641E60A7-5541-4388-BFEF-BE85FEA300DB}">
      <text>
        <r>
          <rPr>
            <b/>
            <sz val="9"/>
            <color indexed="81"/>
            <rFont val="Tahoma"/>
            <family val="2"/>
            <charset val="238"/>
          </rPr>
          <t>thinkpa
FNB 6 pacientů po 100 000 Kč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thinkpad</author>
  </authors>
  <commentList>
    <comment ref="G3" authorId="0" shapeId="0" xr:uid="{C5541821-3648-4E1A-BD00-3CFC314F943C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Podle vykázané péče FNB
</t>
        </r>
      </text>
    </comment>
    <comment ref="F4" authorId="0" shapeId="0" xr:uid="{1E018E07-57A8-4166-9143-00BDEF74F830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Běží řízení §39da SUKLS180596/2022, UHR stanovena není
</t>
        </r>
      </text>
    </comment>
    <comment ref="K4" authorId="0" shapeId="0" xr:uid="{DA829EA7-EDCE-4827-8D3B-0810D37F1D83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1. rok, tedy 2023 dle modelu v SŘ, celkově cca 15 milionů Kč</t>
        </r>
      </text>
    </comment>
    <comment ref="K5" authorId="0" shapeId="0" xr:uid="{E3A3D191-5749-45F3-8F45-5B7BF4CADA44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Polovina na průměrného dospělého
</t>
        </r>
      </text>
    </comment>
    <comment ref="K6" authorId="0" shapeId="0" xr:uid="{C1F609CE-5B07-430D-A8CC-3D6E24AE986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Polovina průměru na dospělého
</t>
        </r>
      </text>
    </comment>
    <comment ref="K7" authorId="0" shapeId="0" xr:uid="{F9A4F96C-95EC-4B08-8A14-9732ADFCF7B1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Polovina nákladu na průměrného dospělého
</t>
        </r>
      </text>
    </comment>
    <comment ref="F8" authorId="0" shapeId="0" xr:uid="{F2FE91D8-29BC-4DE6-A621-162D837EAA51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MC+VaPÚ zrušeno MZ 08/2022</t>
        </r>
      </text>
    </comment>
    <comment ref="B12" authorId="0" shapeId="0" xr:uid="{25EC9D94-E5E2-4BF7-8FC2-20929D4B51BF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https://www.guidetopharmacology.org/GRAC/LigandDisplayForward?ligandId=9977</t>
        </r>
      </text>
    </comment>
    <comment ref="K12" authorId="0" shapeId="0" xr:uid="{06E3AE7E-420D-4089-BC11-1314AE8CA33E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neznámý</t>
        </r>
      </text>
    </comment>
    <comment ref="K13" authorId="0" shapeId="0" xr:uid="{B563C8B5-D926-4294-B34B-634ED40718A4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neznámý
</t>
        </r>
      </text>
    </comment>
    <comment ref="K14" authorId="0" shapeId="0" xr:uid="{D62BF50D-7F14-47D3-8951-124ECBC61056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Dávkování podle DOI: 10.1016/S1470-2045(20)30451-4
tedy dávka na dítě jako upro dospělé, 8 tbl, doba do progrese cca 5 - 6 cyklů po 28 dnech;, balení 240 tbl, na balení 0,8 milonu = 4 miliony na dítě
</t>
        </r>
      </text>
    </comment>
    <comment ref="K16" authorId="0" shapeId="0" xr:uid="{EE5852F5-9EC3-4171-BD0A-9CFE64CBCD65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Hodnota z AMIS</t>
        </r>
      </text>
    </comment>
    <comment ref="K17" authorId="0" shapeId="0" xr:uid="{0CF45ABD-910B-4657-9F87-FC705A1A11F3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Z AMIS, na dospělého
</t>
        </r>
      </text>
    </comment>
    <comment ref="G23" authorId="0" shapeId="0" xr:uid="{0A9327CB-CC83-4E8E-B427-414983972099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 Motole byl samoplátce
</t>
        </r>
      </text>
    </comment>
    <comment ref="A24" authorId="0" shapeId="0" xr:uid="{87DB447D-9445-4782-BB71-2C2EDA150A91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Pozor na rozptyl mezi maxim náklady na pacienta 7 mega a dle účtů 2,5 mega
</t>
        </r>
      </text>
    </comment>
    <comment ref="I24" authorId="0" shapeId="0" xr:uid="{EA553A5B-F7B4-40AE-9535-EED3C90502D2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Měli maximální náklad 7 mega na pacienta
</t>
        </r>
      </text>
    </comment>
    <comment ref="K24" authorId="0" shapeId="0" xr:uid="{55E19C95-9145-4AF2-B42F-D412B4158D8A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Průměr ze 3 pacientů, maximum je 7 mega, 30 lahviček, dle SPC 5 cyklů, 1,2m povrch</t>
        </r>
      </text>
    </comment>
    <comment ref="F25" authorId="0" shapeId="0" xr:uid="{63B3FBF4-190A-450D-B856-32BF904D759E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UHR jen pro dospělé, žádná z pediatrických populací UHR nemá (ALL) řízení neběží</t>
        </r>
      </text>
    </comment>
    <comment ref="G25" authorId="0" shapeId="0" xr:uid="{9EAAF7C8-BC90-4894-B2CA-7A66F8DEB4EE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Motol podle nákladů 3, Brno 2 pacienty
</t>
        </r>
      </text>
    </comment>
    <comment ref="K25" authorId="0" shapeId="0" xr:uid="{96DD8E5E-2751-43A2-A19D-03DC30F5D61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Podle nákladů FN brno
</t>
        </r>
      </text>
    </comment>
    <comment ref="J30" authorId="0" shapeId="0" xr:uid="{5469D35C-7E67-4D91-A34A-76E87454FCF1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2022 bylo 13, na DAY101 bude 5 pacientů
</t>
        </r>
      </text>
    </comment>
    <comment ref="F31" authorId="0" shapeId="0" xr:uid="{8C19CA06-10D6-4263-ACBB-0622B23979CE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Pro dospělé ano</t>
        </r>
      </text>
    </comment>
    <comment ref="K31" authorId="0" shapeId="0" xr:uid="{A9035F05-B007-4ECB-98C9-1F395BA79027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Pustý dohad že ve FNM byli 2 pacienti, náklad může být v rozmení 90 000 - 1 milion, záleží na indikaci a délce odpovědi
</t>
        </r>
      </text>
    </comment>
    <comment ref="A35" authorId="0" shapeId="0" xr:uid="{287B7E07-FA2F-46F5-BD79-90EC193E14FA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Nejasná dostupnost, Vitrakvi není a Rozlytrek Roche přestal dodávat
</t>
        </r>
      </text>
    </comment>
    <comment ref="F35" authorId="0" shapeId="0" xr:uid="{9D3B46D1-8AE7-4C09-B569-59F7D4B689A3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VITRAKVI nic a ROZLYTREK má UHR pro dospělé ale SUKL začal řízení za zrušení UHR není na trhu?
</t>
        </r>
      </text>
    </comment>
    <comment ref="K36" authorId="0" shapeId="0" xr:uid="{275FDBF1-2BF4-41B1-B99F-20F855CE2E8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Dle FNM</t>
        </r>
      </text>
    </comment>
    <comment ref="K37" authorId="0" shapeId="0" xr:uid="{C8D569C1-213A-4E90-B2F9-DA940958BC0D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Podle FNM
</t>
        </r>
      </text>
    </comment>
    <comment ref="G39" authorId="0" shapeId="0" xr:uid="{36961E44-BA4E-4C94-B6A5-2289D3EC862D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Motol
</t>
        </r>
      </text>
    </comment>
    <comment ref="K42" authorId="0" shapeId="0" xr:uid="{FFD0386D-F6A1-48E5-B4A0-039F2ABB8319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Pustý dohad podle SPC a dávky 100mg na podání
</t>
        </r>
      </text>
    </comment>
    <comment ref="K44" authorId="0" shapeId="0" xr:uid="{C1BEAC6B-3042-4E21-B6B0-A88772B1125E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Odhad FNM
</t>
        </r>
      </text>
    </comment>
    <comment ref="E57" authorId="0" shapeId="0" xr:uid="{237577DA-87FA-45B7-AA94-CB67A7DFDF7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S KOSELUGO a KYMRIAH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thinkpad</author>
  </authors>
  <commentList>
    <comment ref="G3" authorId="0" shapeId="0" xr:uid="{2E63C832-07FB-40AC-8C15-E8E62D7A1359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Podle vykázané péče FNB
</t>
        </r>
      </text>
    </comment>
    <comment ref="K4" authorId="0" shapeId="0" xr:uid="{A2A712B4-9944-4726-A2E2-906160FF19DC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Polovina na průměrného dospělého
</t>
        </r>
      </text>
    </comment>
    <comment ref="K5" authorId="0" shapeId="0" xr:uid="{910C32E6-8221-41A4-A393-DD7FA176D299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Polovina průměru na dospělého
</t>
        </r>
      </text>
    </comment>
    <comment ref="K6" authorId="0" shapeId="0" xr:uid="{90C6107E-90FB-45FD-A7D7-0BEC514DB82E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Polovina nákladu na průměrného dospělého
</t>
        </r>
      </text>
    </comment>
    <comment ref="B9" authorId="0" shapeId="0" xr:uid="{F23AAAC1-7780-494E-9879-8F4A98A35A8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https://www.guidetopharmacology.org/GRAC/LigandDisplayForward?ligandId=9977</t>
        </r>
      </text>
    </comment>
    <comment ref="K9" authorId="0" shapeId="0" xr:uid="{C125FBE7-F0AD-412D-AED6-AF07D77E1044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neznámý</t>
        </r>
      </text>
    </comment>
    <comment ref="K10" authorId="0" shapeId="0" xr:uid="{4176A7FE-873B-4DE6-B0F0-221FDBE490CD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neznámý
</t>
        </r>
      </text>
    </comment>
    <comment ref="K11" authorId="0" shapeId="0" xr:uid="{37BF30B5-E956-4E8D-8BAA-40B3A6AF2574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Dávkování podle DOI: 10.1016/S1470-2045(20)30451-4
tedy dávka na dítě jako upro dospělé, 8 tbl, doba do progrese cca 5 - 6 cyklů po 28 dnech;, balení 240 tbl, na balení 0,8 milonu = 4 miliony na dítě
</t>
        </r>
      </text>
    </comment>
    <comment ref="K13" authorId="0" shapeId="0" xr:uid="{B39F8346-CD54-4DA7-A252-32B049852E23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Hodnota z AMIS</t>
        </r>
      </text>
    </comment>
    <comment ref="K14" authorId="0" shapeId="0" xr:uid="{0F8C3234-A8FD-428C-AAFB-98921C415C7E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Z AMIS, na dospělého
</t>
        </r>
      </text>
    </comment>
    <comment ref="D19" authorId="0" shapeId="0" xr:uid="{217FA816-08D1-4C45-BD26-7592B2D30CD2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ANO/NE  - LP je indikován pro více populací než je schválen
</t>
        </r>
      </text>
    </comment>
    <comment ref="F20" authorId="0" shapeId="0" xr:uid="{538D1EF5-A280-46D9-9F49-2BA75BC8FF99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UHR jen pro dospělé, žádná z pediatrických populací UHR nemá (ALL) řízení neběží</t>
        </r>
      </text>
    </comment>
    <comment ref="G20" authorId="0" shapeId="0" xr:uid="{FA41E12E-D918-4751-8DF8-B5818041FC0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Motol podle nákladů 3, Brno 2 pacienty
</t>
        </r>
      </text>
    </comment>
    <comment ref="K20" authorId="0" shapeId="0" xr:uid="{F46CBD15-015E-4D8B-A76F-2ECCE8BDF528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Podle nákladů FN brno
</t>
        </r>
      </text>
    </comment>
    <comment ref="J24" authorId="0" shapeId="0" xr:uid="{DBAE69B3-5997-43A7-9390-FBAAFF1AA937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2022 bylo 13, na DAY101 bude 5 pacientů
</t>
        </r>
      </text>
    </comment>
    <comment ref="A28" authorId="0" shapeId="0" xr:uid="{4921E3E0-9C03-440D-A221-18D1CAEFD2B0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Nejasná dostupnost, Vitrakvi není a Rozlytrek Roche přestal dodávat
</t>
        </r>
      </text>
    </comment>
    <comment ref="F28" authorId="0" shapeId="0" xr:uid="{96DC6127-E5C9-4E1B-A764-EA685948219C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VITRAKVI nic a ROZLYTREK má UHR pro dospělé ale SUKL začal řízení za zrušení UHR není na trhu?
</t>
        </r>
      </text>
    </comment>
    <comment ref="K29" authorId="0" shapeId="0" xr:uid="{8930760D-8F7E-4AD1-9386-30A45DEBAA3F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Dle FNM</t>
        </r>
      </text>
    </comment>
    <comment ref="K30" authorId="0" shapeId="0" xr:uid="{A2E03ED0-C945-4A0D-8E1D-E464D5549DC4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Podle FNM
</t>
        </r>
      </text>
    </comment>
    <comment ref="I31" authorId="0" shapeId="0" xr:uid="{9FBCD334-F034-43FC-8ACC-A6CFF72D5883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Žádný neuveden
</t>
        </r>
      </text>
    </comment>
    <comment ref="G32" authorId="0" shapeId="0" xr:uid="{4810239A-75BE-46FE-AD01-7B2CB1BD5CCA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Motol
</t>
        </r>
      </text>
    </comment>
    <comment ref="K35" authorId="0" shapeId="0" xr:uid="{88F8EBDE-4435-411B-942E-114F5B419195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Pustý dohad podle SPC a dávky 100mg na podání
</t>
        </r>
      </text>
    </comment>
    <comment ref="K36" authorId="0" shapeId="0" xr:uid="{34CBD21F-B32D-4209-94B3-15AD15319EF2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ufržovací dávka 400mg denně celý rok
</t>
        </r>
      </text>
    </comment>
    <comment ref="K39" authorId="0" shapeId="0" xr:uid="{34EE1F31-2BD7-49D2-A515-CA2744C5F172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Odhad FNM
</t>
        </r>
      </text>
    </comment>
    <comment ref="H41" authorId="0" shapeId="0" xr:uid="{D7E4AD42-A0EE-4824-A240-829B71B9E454}">
      <text>
        <r>
          <rPr>
            <b/>
            <sz val="9"/>
            <color indexed="81"/>
            <rFont val="Tahoma"/>
            <family val="2"/>
            <charset val="238"/>
          </rPr>
          <t>thinkpad:</t>
        </r>
        <r>
          <rPr>
            <sz val="9"/>
            <color indexed="81"/>
            <rFont val="Tahoma"/>
            <family val="2"/>
            <charset val="238"/>
          </rPr>
          <t xml:space="preserve">
Není známý počet pacientů, recepty, stálý počet</t>
        </r>
      </text>
    </comment>
  </commentList>
</comments>
</file>

<file path=xl/sharedStrings.xml><?xml version="1.0" encoding="utf-8"?>
<sst xmlns="http://schemas.openxmlformats.org/spreadsheetml/2006/main" count="898" uniqueCount="244">
  <si>
    <t>LP</t>
  </si>
  <si>
    <t>Léčivá látka</t>
  </si>
  <si>
    <t xml:space="preserve"> ATC</t>
  </si>
  <si>
    <t>DARZALEX</t>
  </si>
  <si>
    <t>VENCLYXTO</t>
  </si>
  <si>
    <t>Dětská hemato(onko)logie nové LP 2022/2023</t>
  </si>
  <si>
    <t>Populace do 18 let v SPC</t>
  </si>
  <si>
    <t>Řízení VaPÚ v 2022/3</t>
  </si>
  <si>
    <t>Indikacev V Děstké HONK</t>
  </si>
  <si>
    <t>KOSELUGO</t>
  </si>
  <si>
    <t>selumetinib</t>
  </si>
  <si>
    <t>ANO</t>
  </si>
  <si>
    <t>L01EE04</t>
  </si>
  <si>
    <t>Počet pacientů FN Motol</t>
  </si>
  <si>
    <t xml:space="preserve">Počet pacientů FN Brno </t>
  </si>
  <si>
    <t>BESREMI</t>
  </si>
  <si>
    <t>splenomegalie u myeloproliferace</t>
  </si>
  <si>
    <t>brigatinib</t>
  </si>
  <si>
    <t>MEPACT</t>
  </si>
  <si>
    <t>mifamurtib</t>
  </si>
  <si>
    <t>nemetastazující osteosarkom</t>
  </si>
  <si>
    <t>asciminib</t>
  </si>
  <si>
    <t>rezistentní CML</t>
  </si>
  <si>
    <t>avapritinib</t>
  </si>
  <si>
    <t>u nádorů mozku (hlavně HG gliomy) jako další linie léčby</t>
  </si>
  <si>
    <t>everolimus</t>
  </si>
  <si>
    <t>nádory CNS (HG a LG gliomy, DIPG)</t>
  </si>
  <si>
    <t>tovorafenib</t>
  </si>
  <si>
    <t>dinutuximab</t>
  </si>
  <si>
    <t>neuroblastom s vysokým rizikem</t>
  </si>
  <si>
    <t>BLINCYTO</t>
  </si>
  <si>
    <t>blinatobumab</t>
  </si>
  <si>
    <t>ALL</t>
  </si>
  <si>
    <t>nákladná léčba</t>
  </si>
  <si>
    <t>vismodegib</t>
  </si>
  <si>
    <t>meduloblastom; bazaliom</t>
  </si>
  <si>
    <t>TAFINLAR</t>
  </si>
  <si>
    <t>dabrafenib</t>
  </si>
  <si>
    <t>MEKINIST</t>
  </si>
  <si>
    <t>trametinib</t>
  </si>
  <si>
    <t>XALKOI</t>
  </si>
  <si>
    <t>XGEVA</t>
  </si>
  <si>
    <t>denosumab</t>
  </si>
  <si>
    <t>maligní melanom; HL; NHL; nádory CNS</t>
  </si>
  <si>
    <t>VITRAKVI; ROZLYTREK</t>
  </si>
  <si>
    <t>larotrectinib; entrectinib</t>
  </si>
  <si>
    <t>pokročilé, metastazující solidní nádory s fůzním genem NTRK</t>
  </si>
  <si>
    <t>STIVARGA</t>
  </si>
  <si>
    <t>regorafenib</t>
  </si>
  <si>
    <t>lenvatinib</t>
  </si>
  <si>
    <t>LENVIMA</t>
  </si>
  <si>
    <t>relaps Ewingova sarkomu</t>
  </si>
  <si>
    <t>bevacizumab</t>
  </si>
  <si>
    <t>VOTRIENT</t>
  </si>
  <si>
    <t>pazopanib</t>
  </si>
  <si>
    <t>sarkomy měkkých tkání; časný relaps Ewingova sarkomu</t>
  </si>
  <si>
    <t>sunitinib</t>
  </si>
  <si>
    <t>LYNPARZA</t>
  </si>
  <si>
    <t>olaparib</t>
  </si>
  <si>
    <t>další relaps Ewingova sarkomu</t>
  </si>
  <si>
    <t>XOSPATA</t>
  </si>
  <si>
    <t>gilteritinib</t>
  </si>
  <si>
    <t>AML s rezistencí na sorafenib</t>
  </si>
  <si>
    <t>VIDAZA</t>
  </si>
  <si>
    <t>azacitidin</t>
  </si>
  <si>
    <t>JMML a jiné myeloproliferaxce; epigenetická léčba CNS relapsů</t>
  </si>
  <si>
    <t>venetoclax</t>
  </si>
  <si>
    <t>hematologické malignity, vyšší linie léčby</t>
  </si>
  <si>
    <t>daratumomab</t>
  </si>
  <si>
    <t>Počet pacientů ČR/2023</t>
  </si>
  <si>
    <t>inotuzumabum ozogamicinum</t>
  </si>
  <si>
    <t>MYLOTARG</t>
  </si>
  <si>
    <t>gemtuzumab ozogamicin</t>
  </si>
  <si>
    <t>SPRYCEL</t>
  </si>
  <si>
    <t>dasatinib</t>
  </si>
  <si>
    <t xml:space="preserve">JAKAVI </t>
  </si>
  <si>
    <t>ruxolitinib</t>
  </si>
  <si>
    <t>PREVYMIS</t>
  </si>
  <si>
    <t>letermovir</t>
  </si>
  <si>
    <t>prevence CMV</t>
  </si>
  <si>
    <t>NPLATE</t>
  </si>
  <si>
    <t>?</t>
  </si>
  <si>
    <t>romiplostim</t>
  </si>
  <si>
    <t>REVOLADE</t>
  </si>
  <si>
    <t>eltrombopag</t>
  </si>
  <si>
    <t>deferasirox</t>
  </si>
  <si>
    <t>přetížení železem</t>
  </si>
  <si>
    <t>ORENCIA</t>
  </si>
  <si>
    <t>abatacept</t>
  </si>
  <si>
    <t>NUCALA</t>
  </si>
  <si>
    <t>mepolizumab</t>
  </si>
  <si>
    <t>jiná nákladná</t>
  </si>
  <si>
    <t>KYMRIAH</t>
  </si>
  <si>
    <t>ALUNBRIG</t>
  </si>
  <si>
    <t>L01ED04</t>
  </si>
  <si>
    <t>NE</t>
  </si>
  <si>
    <t>L03AB15</t>
  </si>
  <si>
    <t>ropeginterferon alfa</t>
  </si>
  <si>
    <t>Indikacev v Děstké HONK</t>
  </si>
  <si>
    <t>L03AX15</t>
  </si>
  <si>
    <t>Náklad 2023</t>
  </si>
  <si>
    <t>Náklad na 1 pacienta</t>
  </si>
  <si>
    <t>2022 počet pacientů</t>
  </si>
  <si>
    <t>2023 počet pacientů</t>
  </si>
  <si>
    <t>SCEMBLIX</t>
  </si>
  <si>
    <t>L01EA06</t>
  </si>
  <si>
    <t>L01EX18</t>
  </si>
  <si>
    <t>L01EG02</t>
  </si>
  <si>
    <t>Dopad do 2023</t>
  </si>
  <si>
    <t>AYVAKYT</t>
  </si>
  <si>
    <t>L01XL04</t>
  </si>
  <si>
    <t>tisagenlekleucel</t>
  </si>
  <si>
    <t>Náklad 2022</t>
  </si>
  <si>
    <t>QARZIBA</t>
  </si>
  <si>
    <t>L01FX06</t>
  </si>
  <si>
    <t>L01FX07</t>
  </si>
  <si>
    <t>ERIVEDGE</t>
  </si>
  <si>
    <t>HEMLIBRA</t>
  </si>
  <si>
    <t>B02BX06</t>
  </si>
  <si>
    <t>emicizumab</t>
  </si>
  <si>
    <t>hemofilie A</t>
  </si>
  <si>
    <t>ANO/NE</t>
  </si>
  <si>
    <t>ALL; NHL</t>
  </si>
  <si>
    <t>L01ED05</t>
  </si>
  <si>
    <t>jako jiné inhibitory ALK a ROS1</t>
  </si>
  <si>
    <t>DAY101</t>
  </si>
  <si>
    <t>pLGG; různě jako pan RAF kinázový inhibor</t>
  </si>
  <si>
    <t>bez registrace</t>
  </si>
  <si>
    <t>L01XJ01</t>
  </si>
  <si>
    <t>lorlatinib</t>
  </si>
  <si>
    <t>LORVIQUA</t>
  </si>
  <si>
    <t>Lůžková péče</t>
  </si>
  <si>
    <t>L01EC02</t>
  </si>
  <si>
    <t>2023 pacienti FNM</t>
  </si>
  <si>
    <t>2023 pacienti FNB</t>
  </si>
  <si>
    <t>L01EE01</t>
  </si>
  <si>
    <t>pLGG a LCH s BRAF mutací</t>
  </si>
  <si>
    <t>pLGG s BRAF mutací</t>
  </si>
  <si>
    <t>L01ED01</t>
  </si>
  <si>
    <t>krizotinib</t>
  </si>
  <si>
    <t>M05BX04</t>
  </si>
  <si>
    <t>12 - 17 let</t>
  </si>
  <si>
    <t>L01FG01</t>
  </si>
  <si>
    <t>L01FF01/02</t>
  </si>
  <si>
    <t>L01EX12/14</t>
  </si>
  <si>
    <t>L01EX05</t>
  </si>
  <si>
    <t>L01EX03</t>
  </si>
  <si>
    <t>L01EX01</t>
  </si>
  <si>
    <t>L01EX08</t>
  </si>
  <si>
    <t>L01XK01</t>
  </si>
  <si>
    <t>L01EX13</t>
  </si>
  <si>
    <t>L01BC07</t>
  </si>
  <si>
    <t>LP do a včetně 2022 DHONK; nárůst pacientů</t>
  </si>
  <si>
    <t>L01XX52</t>
  </si>
  <si>
    <t>L01FC01</t>
  </si>
  <si>
    <t>BESPONSA</t>
  </si>
  <si>
    <t>L01FB01</t>
  </si>
  <si>
    <t>ALL CD22+</t>
  </si>
  <si>
    <t>L01FX02</t>
  </si>
  <si>
    <t>AML od 15 let; CD-33+</t>
  </si>
  <si>
    <t>L01EA02</t>
  </si>
  <si>
    <t>ANO/CML</t>
  </si>
  <si>
    <t>L01EJ01</t>
  </si>
  <si>
    <t>od 12 let GVHD</t>
  </si>
  <si>
    <t>J05AX18</t>
  </si>
  <si>
    <t>B02BX04</t>
  </si>
  <si>
    <t>ITP od 1 roku; 2. linie</t>
  </si>
  <si>
    <t>B02BX05</t>
  </si>
  <si>
    <t xml:space="preserve">ITP od 1 roku, 2. linie </t>
  </si>
  <si>
    <t>generika</t>
  </si>
  <si>
    <t>V03AC03</t>
  </si>
  <si>
    <t>L04AA24</t>
  </si>
  <si>
    <t>R03DX09</t>
  </si>
  <si>
    <t>GAMIFANT</t>
  </si>
  <si>
    <t>emapalumab</t>
  </si>
  <si>
    <t>L04AA39</t>
  </si>
  <si>
    <t>zrušená registrace</t>
  </si>
  <si>
    <t>hemofagocystická lymfohistiosa u dětí</t>
  </si>
  <si>
    <t>YERVOY</t>
  </si>
  <si>
    <t>ilipimumab</t>
  </si>
  <si>
    <t>L01FX04</t>
  </si>
  <si>
    <t>tazemetostat</t>
  </si>
  <si>
    <t>TAZVERIK</t>
  </si>
  <si>
    <t>L01XX72</t>
  </si>
  <si>
    <t>SLP</t>
  </si>
  <si>
    <t>sirolimus</t>
  </si>
  <si>
    <t>L04AA10</t>
  </si>
  <si>
    <t>RAPAMUNE</t>
  </si>
  <si>
    <t>relapsy sarkomů; GVHD; lymfangiom</t>
  </si>
  <si>
    <t>anti thymocytární globulin</t>
  </si>
  <si>
    <t>THYMOGLOBULINE</t>
  </si>
  <si>
    <t>alpastická anémie</t>
  </si>
  <si>
    <t>L04AA04</t>
  </si>
  <si>
    <t>TRISENOX</t>
  </si>
  <si>
    <t>L01XX27</t>
  </si>
  <si>
    <t>oxid arsenitý</t>
  </si>
  <si>
    <t>AML M3</t>
  </si>
  <si>
    <t>DEFITELIO</t>
  </si>
  <si>
    <t>B01AX01</t>
  </si>
  <si>
    <t>defibrotid</t>
  </si>
  <si>
    <t>Dopad v roce 2023</t>
  </si>
  <si>
    <t>INLYTA</t>
  </si>
  <si>
    <t>axitinib</t>
  </si>
  <si>
    <t>L01EK01</t>
  </si>
  <si>
    <t>RCC; overexprese VGFR</t>
  </si>
  <si>
    <t>NEXAVAR</t>
  </si>
  <si>
    <t>sorafenib</t>
  </si>
  <si>
    <t>L01EX02</t>
  </si>
  <si>
    <t>CABOMETYX</t>
  </si>
  <si>
    <t>cabozantinib</t>
  </si>
  <si>
    <t>L01EX07</t>
  </si>
  <si>
    <t>RCC; HCC; MET; RET; ROS1</t>
  </si>
  <si>
    <t>ALCL a IMT, NSCLC</t>
  </si>
  <si>
    <t>OBDIVO, KEYTRUDA, BAVENCIO</t>
  </si>
  <si>
    <t>nivolumab; pembrolizumab; avelumab</t>
  </si>
  <si>
    <t>relaps Ewingova sarkomu; nádory s BRCA1/2 a CHEK mutací</t>
  </si>
  <si>
    <t>melanom, CNS tumory, mesoteliom, RCC</t>
  </si>
  <si>
    <t>CELKEM</t>
  </si>
  <si>
    <t>CELKOVÝ NÁKLAD NA TERAPII V ROCE 2023</t>
  </si>
  <si>
    <t>INKREMENT vs. 2023</t>
  </si>
  <si>
    <t>34 LP</t>
  </si>
  <si>
    <t>INI1-negativní nádory</t>
  </si>
  <si>
    <t>VOTUBIA</t>
  </si>
  <si>
    <t>hemofagocytující lymfohistiosa u dětí</t>
  </si>
  <si>
    <t>alpelisib</t>
  </si>
  <si>
    <t>PIQRAY</t>
  </si>
  <si>
    <t>invalidizující vaskulární malformace</t>
  </si>
  <si>
    <t xml:space="preserve"> velmi nákladná léčba, navýšenív roce 2023</t>
  </si>
  <si>
    <t>50 LP</t>
  </si>
  <si>
    <t>43 LP</t>
  </si>
  <si>
    <t>ALCL a jiné ALK pozitivní nádory</t>
  </si>
  <si>
    <t>obrovskobuněčný kostní nádor</t>
  </si>
  <si>
    <t>solidní nádory v 1. i dalších liniích</t>
  </si>
  <si>
    <t>CD38+ akutní leukémie, potransplantační cytopenie</t>
  </si>
  <si>
    <t>venookluzivní onemocnění jater (po transplantaci nebo chemoterapii)</t>
  </si>
  <si>
    <t>závažné autoimunity při CTLA4 deficienci (ITP, AIHA…)</t>
  </si>
  <si>
    <t>hypereosinofilní syndrom</t>
  </si>
  <si>
    <t xml:space="preserve"> k léčbě závažných symptomatických, neoperovatelných plexiformních neurofibromů (PN) u dětských pacientů s neurofibromatózou 1. typu (NF1) ve věku 3 a více let.</t>
  </si>
  <si>
    <t>nákladná péče</t>
  </si>
  <si>
    <t>nádory jater, FLT3 pozitivní AML</t>
  </si>
  <si>
    <t>netolerance imatinibu u CML Ph+;  ALL Ph+, ALL s ABL class fúzí</t>
  </si>
  <si>
    <t xml:space="preserve"> k léčbě závažných symptomatických a neoperovatelných plexiformních neurofibromů (PN) u dětských pacientů s neurofibromatózou 1. typu (NF1) ve věku 3 a více let.</t>
  </si>
  <si>
    <t>nádory jater; FLT 3 pozitivní AML</t>
  </si>
  <si>
    <t>solidní nádory s aktivací  PDGFR, VEGFR, KIT, RET, CSF1R, život ohrožující hemangiomy v dalších liniích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</si>
</sst>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FFC00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3" fillId="0" borderId="0" xfId="2" applyFont="1"/>
    <xf numFmtId="0" fontId="2" fillId="0" borderId="0" xfId="2" applyAlignment="1">
      <alignment vertical="center"/>
    </xf>
    <xf numFmtId="0" fontId="4" fillId="0" borderId="0" xfId="2" applyFont="1" applyAlignment="1">
      <alignment vertical="center" wrapText="1"/>
    </xf>
    <xf numFmtId="0" fontId="4" fillId="0" borderId="0" xfId="2" applyFont="1"/>
    <xf numFmtId="0" fontId="2" fillId="0" borderId="0" xfId="2"/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4" fillId="3" borderId="0" xfId="2" applyFont="1" applyFill="1" applyAlignment="1">
      <alignment vertical="center" wrapText="1"/>
    </xf>
    <xf numFmtId="0" fontId="5" fillId="4" borderId="1" xfId="2" applyFont="1" applyFill="1" applyBorder="1" applyAlignment="1">
      <alignment horizontal="left" vertical="center" wrapText="1"/>
    </xf>
    <xf numFmtId="0" fontId="9" fillId="0" borderId="1" xfId="2" applyFont="1" applyBorder="1"/>
    <xf numFmtId="0" fontId="8" fillId="0" borderId="1" xfId="2" applyFont="1" applyBorder="1" applyAlignment="1">
      <alignment horizontal="left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5" fillId="2" borderId="1" xfId="2" applyFont="1" applyFill="1" applyBorder="1" applyAlignment="1">
      <alignment horizontal="right" vertical="center" wrapText="1"/>
    </xf>
    <xf numFmtId="0" fontId="2" fillId="0" borderId="0" xfId="2" applyAlignment="1">
      <alignment horizontal="right"/>
    </xf>
    <xf numFmtId="0" fontId="9" fillId="0" borderId="1" xfId="2" applyFont="1" applyBorder="1" applyAlignment="1">
      <alignment wrapText="1"/>
    </xf>
    <xf numFmtId="0" fontId="8" fillId="0" borderId="1" xfId="2" applyFont="1" applyBorder="1" applyAlignment="1">
      <alignment horizontal="right" wrapText="1"/>
    </xf>
    <xf numFmtId="0" fontId="8" fillId="0" borderId="1" xfId="0" applyFont="1" applyBorder="1"/>
    <xf numFmtId="0" fontId="9" fillId="5" borderId="1" xfId="2" applyFont="1" applyFill="1" applyBorder="1"/>
    <xf numFmtId="0" fontId="10" fillId="3" borderId="1" xfId="2" applyFont="1" applyFill="1" applyBorder="1" applyAlignment="1">
      <alignment horizontal="left" vertical="center" wrapText="1"/>
    </xf>
    <xf numFmtId="3" fontId="8" fillId="0" borderId="1" xfId="0" applyNumberFormat="1" applyFont="1" applyBorder="1"/>
    <xf numFmtId="0" fontId="5" fillId="0" borderId="1" xfId="2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right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8" fillId="0" borderId="1" xfId="2" applyFont="1" applyBorder="1" applyAlignment="1">
      <alignment horizontal="center"/>
    </xf>
    <xf numFmtId="0" fontId="8" fillId="0" borderId="1" xfId="2" applyFont="1" applyBorder="1"/>
    <xf numFmtId="3" fontId="5" fillId="0" borderId="1" xfId="2" applyNumberFormat="1" applyFont="1" applyBorder="1" applyAlignment="1">
      <alignment wrapText="1"/>
    </xf>
    <xf numFmtId="3" fontId="10" fillId="0" borderId="1" xfId="2" applyNumberFormat="1" applyFont="1" applyBorder="1" applyAlignment="1">
      <alignment wrapText="1"/>
    </xf>
    <xf numFmtId="165" fontId="10" fillId="3" borderId="1" xfId="2" applyNumberFormat="1" applyFont="1" applyFill="1" applyBorder="1" applyAlignment="1">
      <alignment horizontal="right" wrapText="1"/>
    </xf>
    <xf numFmtId="3" fontId="10" fillId="0" borderId="1" xfId="2" applyNumberFormat="1" applyFont="1" applyBorder="1" applyAlignment="1">
      <alignment horizontal="right" wrapText="1"/>
    </xf>
    <xf numFmtId="164" fontId="8" fillId="0" borderId="1" xfId="1" applyFont="1" applyBorder="1" applyAlignment="1"/>
    <xf numFmtId="165" fontId="8" fillId="0" borderId="1" xfId="1" applyNumberFormat="1" applyFont="1" applyBorder="1" applyAlignment="1"/>
    <xf numFmtId="164" fontId="10" fillId="0" borderId="1" xfId="1" applyFont="1" applyFill="1" applyBorder="1" applyAlignment="1">
      <alignment wrapText="1"/>
    </xf>
    <xf numFmtId="0" fontId="0" fillId="0" borderId="1" xfId="0" applyBorder="1"/>
    <xf numFmtId="0" fontId="15" fillId="0" borderId="0" xfId="2" applyFont="1" applyAlignment="1">
      <alignment vertical="center" wrapText="1"/>
    </xf>
    <xf numFmtId="0" fontId="4" fillId="0" borderId="1" xfId="2" applyFont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right"/>
    </xf>
    <xf numFmtId="165" fontId="5" fillId="0" borderId="1" xfId="2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5" fillId="0" borderId="0" xfId="2" applyNumberFormat="1" applyFont="1" applyAlignment="1">
      <alignment horizontal="right"/>
    </xf>
    <xf numFmtId="3" fontId="1" fillId="0" borderId="0" xfId="2" applyNumberFormat="1" applyFont="1"/>
    <xf numFmtId="0" fontId="9" fillId="0" borderId="0" xfId="2" applyFont="1"/>
    <xf numFmtId="0" fontId="9" fillId="0" borderId="0" xfId="2" applyFont="1" applyAlignment="1">
      <alignment wrapText="1"/>
    </xf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wrapText="1"/>
    </xf>
    <xf numFmtId="0" fontId="8" fillId="0" borderId="0" xfId="0" applyFont="1"/>
    <xf numFmtId="3" fontId="10" fillId="0" borderId="0" xfId="2" applyNumberFormat="1" applyFont="1" applyAlignment="1">
      <alignment wrapText="1"/>
    </xf>
    <xf numFmtId="164" fontId="8" fillId="0" borderId="0" xfId="1" applyFont="1" applyBorder="1" applyAlignment="1"/>
    <xf numFmtId="3" fontId="10" fillId="0" borderId="0" xfId="2" applyNumberFormat="1" applyFont="1" applyAlignment="1">
      <alignment horizontal="right" wrapText="1"/>
    </xf>
    <xf numFmtId="3" fontId="2" fillId="0" borderId="0" xfId="2" applyNumberFormat="1"/>
    <xf numFmtId="165" fontId="0" fillId="0" borderId="0" xfId="0" applyNumberFormat="1"/>
    <xf numFmtId="0" fontId="5" fillId="0" borderId="0" xfId="2" applyFont="1" applyAlignment="1">
      <alignment vertical="center" wrapText="1"/>
    </xf>
    <xf numFmtId="0" fontId="14" fillId="0" borderId="5" xfId="2" applyFont="1" applyBorder="1"/>
    <xf numFmtId="0" fontId="14" fillId="0" borderId="6" xfId="2" applyFont="1" applyBorder="1"/>
    <xf numFmtId="165" fontId="14" fillId="0" borderId="7" xfId="2" applyNumberFormat="1" applyFont="1" applyBorder="1"/>
    <xf numFmtId="0" fontId="14" fillId="0" borderId="8" xfId="2" applyFont="1" applyBorder="1"/>
    <xf numFmtId="0" fontId="14" fillId="0" borderId="9" xfId="2" applyFont="1" applyBorder="1"/>
    <xf numFmtId="165" fontId="14" fillId="0" borderId="10" xfId="2" applyNumberFormat="1" applyFont="1" applyBorder="1"/>
    <xf numFmtId="0" fontId="5" fillId="6" borderId="1" xfId="2" applyFont="1" applyFill="1" applyBorder="1" applyAlignment="1">
      <alignment wrapText="1"/>
    </xf>
    <xf numFmtId="3" fontId="8" fillId="0" borderId="4" xfId="2" applyNumberFormat="1" applyFont="1" applyBorder="1"/>
    <xf numFmtId="0" fontId="12" fillId="0" borderId="0" xfId="2" applyFont="1"/>
    <xf numFmtId="0" fontId="9" fillId="0" borderId="1" xfId="2" applyFont="1" applyBorder="1" applyAlignment="1">
      <alignment horizontal="right" wrapText="1"/>
    </xf>
    <xf numFmtId="0" fontId="5" fillId="0" borderId="1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0" fillId="2" borderId="1" xfId="2" applyFont="1" applyFill="1" applyBorder="1" applyAlignment="1">
      <alignment horizontal="right" vertical="center" wrapText="1"/>
    </xf>
    <xf numFmtId="0" fontId="9" fillId="4" borderId="1" xfId="2" applyFont="1" applyFill="1" applyBorder="1"/>
    <xf numFmtId="0" fontId="16" fillId="0" borderId="1" xfId="2" applyFont="1" applyBorder="1" applyAlignment="1">
      <alignment horizontal="left" vertical="center" wrapText="1"/>
    </xf>
    <xf numFmtId="0" fontId="17" fillId="0" borderId="1" xfId="0" applyFont="1" applyBorder="1"/>
    <xf numFmtId="0" fontId="18" fillId="0" borderId="0" xfId="2" applyFont="1"/>
    <xf numFmtId="0" fontId="10" fillId="0" borderId="1" xfId="2" applyFont="1" applyBorder="1" applyAlignment="1">
      <alignment wrapText="1"/>
    </xf>
    <xf numFmtId="0" fontId="10" fillId="0" borderId="0" xfId="2" applyFont="1" applyAlignment="1">
      <alignment wrapText="1"/>
    </xf>
    <xf numFmtId="165" fontId="19" fillId="0" borderId="7" xfId="2" applyNumberFormat="1" applyFont="1" applyBorder="1"/>
    <xf numFmtId="165" fontId="19" fillId="0" borderId="10" xfId="2" applyNumberFormat="1" applyFont="1" applyBorder="1"/>
    <xf numFmtId="0" fontId="20" fillId="0" borderId="0" xfId="2" applyFont="1"/>
    <xf numFmtId="0" fontId="7" fillId="5" borderId="1" xfId="0" applyFont="1" applyFill="1" applyBorder="1" applyAlignment="1">
      <alignment horizontal="center"/>
    </xf>
    <xf numFmtId="0" fontId="2" fillId="0" borderId="0" xfId="2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</cellXfs>
  <cellStyles count="3">
    <cellStyle name="Čárka" xfId="1" builtinId="3"/>
    <cellStyle name="Normální" xfId="0" builtinId="0"/>
    <cellStyle name="Normální 2" xfId="2" xr:uid="{7BDD8950-D16A-4875-8EF1-03BB82B7A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1045-CEC2-4F77-BF95-85D62052C2DD}">
  <dimension ref="A2:P63"/>
  <sheetViews>
    <sheetView tabSelected="1" topLeftCell="A38" zoomScale="80" zoomScaleNormal="80" workbookViewId="0">
      <selection activeCell="R12" sqref="R12"/>
    </sheetView>
  </sheetViews>
  <sheetFormatPr defaultColWidth="9.140625" defaultRowHeight="15" x14ac:dyDescent="0.25"/>
  <cols>
    <col min="1" max="1" width="12.28515625" style="5" customWidth="1"/>
    <col min="2" max="2" width="13.5703125" style="5" customWidth="1"/>
    <col min="3" max="3" width="8.42578125" style="5" customWidth="1"/>
    <col min="4" max="4" width="8.5703125" style="5" customWidth="1"/>
    <col min="5" max="5" width="23.28515625" style="78" customWidth="1"/>
    <col min="6" max="6" width="8.42578125" style="5" customWidth="1"/>
    <col min="7" max="7" width="8.7109375" style="5" customWidth="1"/>
    <col min="8" max="8" width="7.85546875" style="15" customWidth="1"/>
    <col min="9" max="9" width="8.5703125" customWidth="1"/>
    <col min="10" max="10" width="10" customWidth="1"/>
    <col min="11" max="11" width="11.140625" customWidth="1"/>
    <col min="12" max="12" width="13.85546875" customWidth="1"/>
    <col min="13" max="13" width="14.140625" customWidth="1"/>
    <col min="14" max="14" width="15.5703125" style="5" customWidth="1"/>
    <col min="15" max="15" width="9" style="5" bestFit="1" customWidth="1"/>
    <col min="16" max="16384" width="9.140625" style="5"/>
  </cols>
  <sheetData>
    <row r="2" spans="1:16" ht="15.75" x14ac:dyDescent="0.25">
      <c r="A2" s="2"/>
      <c r="B2" s="3"/>
      <c r="C2" s="3"/>
      <c r="D2" s="1" t="s">
        <v>5</v>
      </c>
      <c r="E2" s="3"/>
      <c r="F2" s="3"/>
      <c r="G2" s="3"/>
      <c r="H2" s="13"/>
      <c r="N2" s="3"/>
      <c r="O2" s="4"/>
      <c r="P2" s="4"/>
    </row>
    <row r="3" spans="1:16" ht="33.75" x14ac:dyDescent="0.25">
      <c r="A3" s="6" t="s">
        <v>0</v>
      </c>
      <c r="B3" s="6" t="s">
        <v>1</v>
      </c>
      <c r="C3" s="6" t="s">
        <v>2</v>
      </c>
      <c r="D3" s="6" t="s">
        <v>6</v>
      </c>
      <c r="E3" s="6" t="s">
        <v>98</v>
      </c>
      <c r="F3" s="6" t="s">
        <v>7</v>
      </c>
      <c r="G3" s="6" t="s">
        <v>102</v>
      </c>
      <c r="H3" s="69" t="s">
        <v>103</v>
      </c>
      <c r="I3" s="6" t="s">
        <v>13</v>
      </c>
      <c r="J3" s="6" t="s">
        <v>14</v>
      </c>
      <c r="K3" s="6" t="s">
        <v>101</v>
      </c>
      <c r="L3" s="6" t="s">
        <v>112</v>
      </c>
      <c r="M3" s="6" t="s">
        <v>100</v>
      </c>
      <c r="N3" s="6" t="s">
        <v>108</v>
      </c>
      <c r="O3" s="4"/>
      <c r="P3" s="4"/>
    </row>
    <row r="4" spans="1:16" ht="22.5" customHeight="1" x14ac:dyDescent="0.25">
      <c r="A4" s="7" t="s">
        <v>9</v>
      </c>
      <c r="B4" s="7" t="s">
        <v>10</v>
      </c>
      <c r="C4" s="7" t="s">
        <v>12</v>
      </c>
      <c r="D4" s="20" t="s">
        <v>11</v>
      </c>
      <c r="E4" s="25" t="s">
        <v>237</v>
      </c>
      <c r="F4" s="11" t="s">
        <v>121</v>
      </c>
      <c r="G4" s="17">
        <v>0</v>
      </c>
      <c r="H4" s="66">
        <f>I4+J4</f>
        <v>18</v>
      </c>
      <c r="I4" s="18">
        <v>10</v>
      </c>
      <c r="J4" s="18">
        <v>8</v>
      </c>
      <c r="K4" s="21">
        <v>3900000</v>
      </c>
      <c r="L4" s="35">
        <f>G4*K4</f>
        <v>0</v>
      </c>
      <c r="M4" s="23">
        <f>H4*K4</f>
        <v>70200000</v>
      </c>
      <c r="N4" s="32">
        <f>M4-L4</f>
        <v>70200000</v>
      </c>
      <c r="O4" s="4"/>
    </row>
    <row r="5" spans="1:16" ht="22.5" customHeight="1" x14ac:dyDescent="0.25">
      <c r="A5" s="7" t="s">
        <v>15</v>
      </c>
      <c r="B5" s="7" t="s">
        <v>97</v>
      </c>
      <c r="C5" s="7" t="s">
        <v>96</v>
      </c>
      <c r="D5" s="20" t="s">
        <v>95</v>
      </c>
      <c r="E5" s="25" t="s">
        <v>16</v>
      </c>
      <c r="F5" s="11" t="s">
        <v>95</v>
      </c>
      <c r="G5" s="17">
        <v>0</v>
      </c>
      <c r="H5" s="66">
        <f t="shared" ref="H5:H17" si="0">I5+J5</f>
        <v>2</v>
      </c>
      <c r="I5" s="18">
        <v>2</v>
      </c>
      <c r="J5" s="18">
        <v>0</v>
      </c>
      <c r="K5" s="21">
        <v>287500</v>
      </c>
      <c r="L5" s="35">
        <f t="shared" ref="L5:L14" si="1">G5*K5</f>
        <v>0</v>
      </c>
      <c r="M5" s="23">
        <f t="shared" ref="M5:M18" si="2">H5*K5</f>
        <v>575000</v>
      </c>
      <c r="N5" s="32">
        <f t="shared" ref="N5:N18" si="3">M5-L5</f>
        <v>575000</v>
      </c>
      <c r="O5" s="4"/>
    </row>
    <row r="6" spans="1:16" ht="23.25" customHeight="1" x14ac:dyDescent="0.25">
      <c r="A6" s="7" t="s">
        <v>93</v>
      </c>
      <c r="B6" s="7" t="s">
        <v>17</v>
      </c>
      <c r="C6" s="7" t="s">
        <v>94</v>
      </c>
      <c r="D6" s="20" t="s">
        <v>95</v>
      </c>
      <c r="E6" s="25" t="s">
        <v>230</v>
      </c>
      <c r="F6" s="11" t="s">
        <v>95</v>
      </c>
      <c r="G6" s="17">
        <v>1</v>
      </c>
      <c r="H6" s="66">
        <f t="shared" si="0"/>
        <v>2</v>
      </c>
      <c r="I6" s="18">
        <v>2</v>
      </c>
      <c r="J6" s="18">
        <v>0</v>
      </c>
      <c r="K6" s="21">
        <v>200000</v>
      </c>
      <c r="L6" s="35">
        <f t="shared" si="1"/>
        <v>200000</v>
      </c>
      <c r="M6" s="23">
        <f t="shared" si="2"/>
        <v>400000</v>
      </c>
      <c r="N6" s="32">
        <f t="shared" si="3"/>
        <v>200000</v>
      </c>
      <c r="O6" s="4"/>
      <c r="P6" s="4"/>
    </row>
    <row r="7" spans="1:16" ht="18.75" customHeight="1" x14ac:dyDescent="0.25">
      <c r="A7" s="7" t="s">
        <v>130</v>
      </c>
      <c r="B7" s="7" t="s">
        <v>129</v>
      </c>
      <c r="C7" s="7" t="s">
        <v>123</v>
      </c>
      <c r="D7" s="20" t="s">
        <v>95</v>
      </c>
      <c r="E7" s="25" t="s">
        <v>124</v>
      </c>
      <c r="F7" s="11" t="s">
        <v>95</v>
      </c>
      <c r="G7" s="17">
        <v>0</v>
      </c>
      <c r="H7" s="66">
        <f t="shared" si="0"/>
        <v>6</v>
      </c>
      <c r="I7" s="18">
        <v>0</v>
      </c>
      <c r="J7" s="18">
        <v>6</v>
      </c>
      <c r="K7" s="21">
        <v>450000</v>
      </c>
      <c r="L7" s="35">
        <f t="shared" si="1"/>
        <v>0</v>
      </c>
      <c r="M7" s="23">
        <f t="shared" si="2"/>
        <v>2700000</v>
      </c>
      <c r="N7" s="32">
        <f t="shared" si="3"/>
        <v>2700000</v>
      </c>
      <c r="O7" s="4"/>
      <c r="P7" s="4"/>
    </row>
    <row r="8" spans="1:16" ht="37.5" customHeight="1" x14ac:dyDescent="0.25">
      <c r="A8" s="7" t="s">
        <v>18</v>
      </c>
      <c r="B8" s="7" t="s">
        <v>19</v>
      </c>
      <c r="C8" s="7" t="s">
        <v>99</v>
      </c>
      <c r="D8" s="20" t="s">
        <v>11</v>
      </c>
      <c r="E8" s="25" t="s">
        <v>20</v>
      </c>
      <c r="F8" s="11" t="s">
        <v>95</v>
      </c>
      <c r="G8" s="17">
        <v>1</v>
      </c>
      <c r="H8" s="66">
        <f t="shared" si="0"/>
        <v>7</v>
      </c>
      <c r="I8" s="18">
        <v>3</v>
      </c>
      <c r="J8" s="18">
        <v>4</v>
      </c>
      <c r="K8" s="21">
        <v>1200000</v>
      </c>
      <c r="L8" s="35">
        <f t="shared" si="1"/>
        <v>1200000</v>
      </c>
      <c r="M8" s="23">
        <f t="shared" si="2"/>
        <v>8400000</v>
      </c>
      <c r="N8" s="32">
        <f t="shared" si="3"/>
        <v>7200000</v>
      </c>
      <c r="O8" s="4"/>
      <c r="P8" s="4"/>
    </row>
    <row r="9" spans="1:16" ht="26.25" customHeight="1" x14ac:dyDescent="0.25">
      <c r="A9" s="7" t="s">
        <v>104</v>
      </c>
      <c r="B9" s="7" t="s">
        <v>21</v>
      </c>
      <c r="C9" s="7" t="s">
        <v>105</v>
      </c>
      <c r="D9" s="20" t="s">
        <v>95</v>
      </c>
      <c r="E9" s="25" t="s">
        <v>22</v>
      </c>
      <c r="F9" s="11" t="s">
        <v>95</v>
      </c>
      <c r="G9" s="17">
        <v>0</v>
      </c>
      <c r="H9" s="66">
        <f t="shared" si="0"/>
        <v>1</v>
      </c>
      <c r="I9" s="18">
        <v>1</v>
      </c>
      <c r="J9" s="18">
        <v>0</v>
      </c>
      <c r="K9" s="18"/>
      <c r="L9" s="35">
        <f t="shared" si="1"/>
        <v>0</v>
      </c>
      <c r="M9" s="23">
        <f t="shared" si="2"/>
        <v>0</v>
      </c>
      <c r="N9" s="32">
        <f t="shared" si="3"/>
        <v>0</v>
      </c>
      <c r="O9" s="4"/>
      <c r="P9" s="4"/>
    </row>
    <row r="10" spans="1:16" ht="26.25" customHeight="1" x14ac:dyDescent="0.25">
      <c r="A10" s="7" t="s">
        <v>109</v>
      </c>
      <c r="B10" s="7" t="s">
        <v>23</v>
      </c>
      <c r="C10" s="7" t="s">
        <v>106</v>
      </c>
      <c r="D10" s="20" t="s">
        <v>95</v>
      </c>
      <c r="E10" s="25" t="s">
        <v>24</v>
      </c>
      <c r="F10" s="11" t="s">
        <v>95</v>
      </c>
      <c r="G10" s="17">
        <v>1</v>
      </c>
      <c r="H10" s="66">
        <f t="shared" si="0"/>
        <v>3</v>
      </c>
      <c r="I10" s="18">
        <v>1</v>
      </c>
      <c r="J10" s="18">
        <v>2</v>
      </c>
      <c r="K10" s="21">
        <v>1600000</v>
      </c>
      <c r="L10" s="35">
        <f t="shared" si="1"/>
        <v>1600000</v>
      </c>
      <c r="M10" s="23">
        <f t="shared" si="2"/>
        <v>4800000</v>
      </c>
      <c r="N10" s="32">
        <f t="shared" si="3"/>
        <v>3200000</v>
      </c>
      <c r="O10" s="4"/>
      <c r="P10" s="4"/>
    </row>
    <row r="11" spans="1:16" ht="35.25" customHeight="1" x14ac:dyDescent="0.25">
      <c r="A11" s="7" t="s">
        <v>222</v>
      </c>
      <c r="B11" s="7" t="s">
        <v>25</v>
      </c>
      <c r="C11" s="7" t="s">
        <v>107</v>
      </c>
      <c r="D11" s="20" t="s">
        <v>95</v>
      </c>
      <c r="E11" s="25" t="s">
        <v>26</v>
      </c>
      <c r="F11" s="11" t="s">
        <v>95</v>
      </c>
      <c r="G11" s="17">
        <v>10</v>
      </c>
      <c r="H11" s="66">
        <f t="shared" si="0"/>
        <v>17</v>
      </c>
      <c r="I11" s="18">
        <v>5</v>
      </c>
      <c r="J11" s="18">
        <v>12</v>
      </c>
      <c r="K11" s="21">
        <v>55000</v>
      </c>
      <c r="L11" s="35">
        <f t="shared" si="1"/>
        <v>550000</v>
      </c>
      <c r="M11" s="23">
        <f t="shared" si="2"/>
        <v>935000</v>
      </c>
      <c r="N11" s="32">
        <f t="shared" si="3"/>
        <v>385000</v>
      </c>
      <c r="O11" s="4"/>
      <c r="P11" s="4"/>
    </row>
    <row r="12" spans="1:16" ht="56.25" customHeight="1" x14ac:dyDescent="0.25">
      <c r="A12" s="7" t="s">
        <v>125</v>
      </c>
      <c r="B12" s="7" t="s">
        <v>27</v>
      </c>
      <c r="C12" s="7"/>
      <c r="D12" s="20" t="s">
        <v>127</v>
      </c>
      <c r="E12" s="25" t="s">
        <v>126</v>
      </c>
      <c r="F12" s="11" t="s">
        <v>95</v>
      </c>
      <c r="G12" s="17">
        <v>0</v>
      </c>
      <c r="H12" s="66">
        <f t="shared" si="0"/>
        <v>5</v>
      </c>
      <c r="I12" s="18">
        <v>0</v>
      </c>
      <c r="J12" s="18">
        <v>5</v>
      </c>
      <c r="K12" s="18"/>
      <c r="L12" s="35">
        <f t="shared" si="1"/>
        <v>0</v>
      </c>
      <c r="M12" s="23">
        <f t="shared" si="2"/>
        <v>0</v>
      </c>
      <c r="N12" s="32">
        <f t="shared" si="3"/>
        <v>0</v>
      </c>
      <c r="O12" s="4"/>
      <c r="P12" s="4"/>
    </row>
    <row r="13" spans="1:16" ht="24" customHeight="1" x14ac:dyDescent="0.25">
      <c r="A13" s="7" t="s">
        <v>173</v>
      </c>
      <c r="B13" s="7" t="s">
        <v>174</v>
      </c>
      <c r="C13" s="7" t="s">
        <v>175</v>
      </c>
      <c r="D13" s="20" t="s">
        <v>176</v>
      </c>
      <c r="E13" s="25" t="s">
        <v>177</v>
      </c>
      <c r="F13" s="11" t="s">
        <v>95</v>
      </c>
      <c r="G13" s="17"/>
      <c r="H13" s="66">
        <f t="shared" si="0"/>
        <v>5</v>
      </c>
      <c r="I13" s="18">
        <v>3</v>
      </c>
      <c r="J13" s="18">
        <v>2</v>
      </c>
      <c r="K13" s="18"/>
      <c r="L13" s="35">
        <f t="shared" si="1"/>
        <v>0</v>
      </c>
      <c r="M13" s="23">
        <f t="shared" si="2"/>
        <v>0</v>
      </c>
      <c r="N13" s="32">
        <f t="shared" si="3"/>
        <v>0</v>
      </c>
      <c r="O13" s="4"/>
      <c r="P13" s="4"/>
    </row>
    <row r="14" spans="1:16" ht="24" customHeight="1" x14ac:dyDescent="0.25">
      <c r="A14" s="7" t="s">
        <v>182</v>
      </c>
      <c r="B14" s="7" t="s">
        <v>181</v>
      </c>
      <c r="C14" s="7" t="s">
        <v>183</v>
      </c>
      <c r="D14" s="20" t="s">
        <v>184</v>
      </c>
      <c r="E14" s="25" t="s">
        <v>221</v>
      </c>
      <c r="F14" s="11" t="s">
        <v>95</v>
      </c>
      <c r="G14" s="17"/>
      <c r="H14" s="66">
        <f t="shared" si="0"/>
        <v>4</v>
      </c>
      <c r="I14" s="18">
        <v>0</v>
      </c>
      <c r="J14" s="18">
        <v>4</v>
      </c>
      <c r="K14" s="21">
        <v>4000000</v>
      </c>
      <c r="L14" s="35">
        <f t="shared" si="1"/>
        <v>0</v>
      </c>
      <c r="M14" s="23">
        <f t="shared" si="2"/>
        <v>16000000</v>
      </c>
      <c r="N14" s="32">
        <f t="shared" si="3"/>
        <v>16000000</v>
      </c>
      <c r="O14" s="4"/>
      <c r="P14" s="4"/>
    </row>
    <row r="15" spans="1:16" ht="24" customHeight="1" x14ac:dyDescent="0.25">
      <c r="A15" s="7" t="s">
        <v>201</v>
      </c>
      <c r="B15" s="7" t="s">
        <v>202</v>
      </c>
      <c r="C15" s="7" t="s">
        <v>203</v>
      </c>
      <c r="D15" s="20" t="s">
        <v>95</v>
      </c>
      <c r="E15" s="25" t="s">
        <v>204</v>
      </c>
      <c r="F15" s="11" t="s">
        <v>95</v>
      </c>
      <c r="G15" s="17">
        <v>1</v>
      </c>
      <c r="H15" s="66">
        <f t="shared" si="0"/>
        <v>6</v>
      </c>
      <c r="I15" s="18">
        <v>0</v>
      </c>
      <c r="J15" s="18">
        <v>6</v>
      </c>
      <c r="K15" s="21">
        <v>30210</v>
      </c>
      <c r="L15" s="35"/>
      <c r="M15" s="23">
        <f t="shared" si="2"/>
        <v>181260</v>
      </c>
      <c r="N15" s="32">
        <f t="shared" si="3"/>
        <v>181260</v>
      </c>
      <c r="O15" s="4"/>
      <c r="P15" s="4"/>
    </row>
    <row r="16" spans="1:16" ht="24" customHeight="1" x14ac:dyDescent="0.25">
      <c r="A16" s="7" t="s">
        <v>205</v>
      </c>
      <c r="B16" s="7" t="s">
        <v>206</v>
      </c>
      <c r="C16" s="7" t="s">
        <v>207</v>
      </c>
      <c r="D16" s="20" t="s">
        <v>95</v>
      </c>
      <c r="E16" s="25" t="s">
        <v>239</v>
      </c>
      <c r="F16" s="11" t="s">
        <v>95</v>
      </c>
      <c r="G16" s="17">
        <v>0</v>
      </c>
      <c r="H16" s="66">
        <f t="shared" si="0"/>
        <v>3</v>
      </c>
      <c r="I16" s="18">
        <v>0</v>
      </c>
      <c r="J16" s="18">
        <v>3</v>
      </c>
      <c r="K16" s="21">
        <v>284000</v>
      </c>
      <c r="L16" s="35"/>
      <c r="M16" s="23">
        <f t="shared" si="2"/>
        <v>852000</v>
      </c>
      <c r="N16" s="32">
        <f t="shared" si="3"/>
        <v>852000</v>
      </c>
      <c r="O16" s="4"/>
      <c r="P16" s="4"/>
    </row>
    <row r="17" spans="1:16" ht="24" customHeight="1" x14ac:dyDescent="0.25">
      <c r="A17" s="7" t="s">
        <v>208</v>
      </c>
      <c r="B17" s="7" t="s">
        <v>209</v>
      </c>
      <c r="C17" s="7" t="s">
        <v>210</v>
      </c>
      <c r="D17" s="20" t="s">
        <v>95</v>
      </c>
      <c r="E17" s="25" t="s">
        <v>211</v>
      </c>
      <c r="F17" s="11" t="s">
        <v>95</v>
      </c>
      <c r="G17" s="17">
        <v>0</v>
      </c>
      <c r="H17" s="66">
        <f t="shared" si="0"/>
        <v>2</v>
      </c>
      <c r="I17" s="18">
        <v>0</v>
      </c>
      <c r="J17" s="18">
        <v>2</v>
      </c>
      <c r="K17" s="21">
        <v>455000</v>
      </c>
      <c r="L17" s="35"/>
      <c r="M17" s="23">
        <f t="shared" si="2"/>
        <v>910000</v>
      </c>
      <c r="N17" s="32">
        <f t="shared" si="3"/>
        <v>910000</v>
      </c>
      <c r="O17" s="4"/>
      <c r="P17" s="4"/>
    </row>
    <row r="18" spans="1:16" ht="22.5" customHeight="1" x14ac:dyDescent="0.25">
      <c r="A18" s="7"/>
      <c r="B18" s="7"/>
      <c r="C18" s="7"/>
      <c r="D18" s="20"/>
      <c r="E18" s="25"/>
      <c r="F18" s="11"/>
      <c r="G18" s="17"/>
      <c r="H18" s="66"/>
      <c r="I18" s="18"/>
      <c r="J18" s="18"/>
      <c r="K18" s="18"/>
      <c r="L18" s="35"/>
      <c r="M18" s="23">
        <f t="shared" si="2"/>
        <v>0</v>
      </c>
      <c r="N18" s="32">
        <f t="shared" si="3"/>
        <v>0</v>
      </c>
      <c r="O18" s="4"/>
      <c r="P18" s="4"/>
    </row>
    <row r="19" spans="1:16" x14ac:dyDescent="0.25">
      <c r="A19" s="56" t="s">
        <v>217</v>
      </c>
      <c r="B19" s="3"/>
      <c r="C19" s="3"/>
      <c r="D19" s="8"/>
      <c r="E19" s="3"/>
      <c r="F19" s="3"/>
      <c r="G19" s="68">
        <f>SUM(G4:G18)</f>
        <v>14</v>
      </c>
      <c r="H19" s="67">
        <f t="shared" ref="H19:J19" si="4">SUM(H4:H18)</f>
        <v>81</v>
      </c>
      <c r="I19" s="68">
        <f t="shared" si="4"/>
        <v>27</v>
      </c>
      <c r="J19" s="68">
        <f t="shared" si="4"/>
        <v>54</v>
      </c>
      <c r="K19" s="37"/>
      <c r="L19" s="40">
        <f>SUM(L4:L18)</f>
        <v>3550000</v>
      </c>
      <c r="M19" s="40">
        <f>SUM(M4:M18)</f>
        <v>105953260</v>
      </c>
      <c r="N19" s="41">
        <f>SUM(N4:N18)</f>
        <v>102403260</v>
      </c>
      <c r="O19" s="4"/>
      <c r="P19" s="4"/>
    </row>
    <row r="20" spans="1:16" x14ac:dyDescent="0.25">
      <c r="A20" s="38"/>
      <c r="B20" s="3"/>
      <c r="C20" s="3"/>
      <c r="D20" s="8"/>
      <c r="E20" s="3"/>
      <c r="F20" s="3"/>
      <c r="G20" s="3"/>
      <c r="H20" s="3"/>
      <c r="I20" s="3"/>
      <c r="J20" s="3"/>
      <c r="L20" s="42"/>
      <c r="M20" s="42"/>
      <c r="N20" s="43"/>
      <c r="O20" s="4"/>
      <c r="P20" s="4"/>
    </row>
    <row r="21" spans="1:16" x14ac:dyDescent="0.25">
      <c r="A21" s="80"/>
      <c r="B21" s="80"/>
      <c r="C21" s="80"/>
      <c r="D21" s="65" t="s">
        <v>152</v>
      </c>
      <c r="E21" s="73"/>
      <c r="F21" s="65"/>
      <c r="G21" s="65"/>
      <c r="H21" s="81" t="s">
        <v>227</v>
      </c>
      <c r="I21" s="81"/>
      <c r="J21" s="81"/>
      <c r="K21" s="81"/>
      <c r="L21" s="81"/>
      <c r="M21" s="82"/>
      <c r="N21" s="79" t="s">
        <v>238</v>
      </c>
    </row>
    <row r="22" spans="1:16" ht="33.75" x14ac:dyDescent="0.25">
      <c r="A22" s="6" t="s">
        <v>0</v>
      </c>
      <c r="B22" s="6" t="s">
        <v>1</v>
      </c>
      <c r="C22" s="6" t="s">
        <v>2</v>
      </c>
      <c r="D22" s="6" t="s">
        <v>6</v>
      </c>
      <c r="E22" s="6" t="s">
        <v>8</v>
      </c>
      <c r="F22" s="6" t="s">
        <v>7</v>
      </c>
      <c r="G22" s="6" t="s">
        <v>102</v>
      </c>
      <c r="H22" s="6" t="s">
        <v>69</v>
      </c>
      <c r="I22" s="6" t="s">
        <v>133</v>
      </c>
      <c r="J22" s="6" t="s">
        <v>134</v>
      </c>
      <c r="K22" s="6" t="s">
        <v>101</v>
      </c>
      <c r="L22" s="6" t="s">
        <v>112</v>
      </c>
      <c r="M22" s="6" t="s">
        <v>100</v>
      </c>
      <c r="N22" s="6" t="s">
        <v>200</v>
      </c>
      <c r="O22" s="4"/>
      <c r="P22" s="4"/>
    </row>
    <row r="23" spans="1:16" ht="23.25" x14ac:dyDescent="0.25">
      <c r="A23" s="9" t="s">
        <v>92</v>
      </c>
      <c r="B23" s="22" t="s">
        <v>111</v>
      </c>
      <c r="C23" s="22" t="s">
        <v>110</v>
      </c>
      <c r="D23" s="24" t="s">
        <v>11</v>
      </c>
      <c r="E23" s="25" t="s">
        <v>32</v>
      </c>
      <c r="F23" s="63" t="s">
        <v>131</v>
      </c>
      <c r="G23" s="27">
        <v>0</v>
      </c>
      <c r="H23" s="26">
        <f>I23+J23</f>
        <v>4</v>
      </c>
      <c r="I23" s="27">
        <v>4</v>
      </c>
      <c r="J23" s="27">
        <v>0</v>
      </c>
      <c r="K23" s="30">
        <v>10000000</v>
      </c>
      <c r="L23" s="31">
        <f>G23*K23</f>
        <v>0</v>
      </c>
      <c r="M23" s="34">
        <f>H23*K23</f>
        <v>40000000</v>
      </c>
      <c r="N23" s="33">
        <f t="shared" ref="N23:N59" si="5">M23-L23</f>
        <v>40000000</v>
      </c>
      <c r="O23" s="4"/>
      <c r="P23" s="4"/>
    </row>
    <row r="24" spans="1:16" ht="47.25" customHeight="1" x14ac:dyDescent="0.25">
      <c r="A24" s="9" t="s">
        <v>113</v>
      </c>
      <c r="B24" s="7" t="s">
        <v>28</v>
      </c>
      <c r="C24" s="7" t="s">
        <v>114</v>
      </c>
      <c r="D24" s="12" t="s">
        <v>11</v>
      </c>
      <c r="E24" s="25" t="s">
        <v>29</v>
      </c>
      <c r="F24" s="63" t="s">
        <v>131</v>
      </c>
      <c r="G24" s="26">
        <v>3</v>
      </c>
      <c r="H24" s="26">
        <f>I24+J24</f>
        <v>6</v>
      </c>
      <c r="I24" s="18">
        <v>3</v>
      </c>
      <c r="J24" s="18">
        <v>3</v>
      </c>
      <c r="K24" s="21">
        <v>2530000</v>
      </c>
      <c r="L24" s="31">
        <f t="shared" ref="L24:L58" si="6">G24*K24</f>
        <v>7590000</v>
      </c>
      <c r="M24" s="34">
        <f>H24*K24</f>
        <v>15180000</v>
      </c>
      <c r="N24" s="33">
        <f t="shared" si="5"/>
        <v>7590000</v>
      </c>
      <c r="O24" s="4"/>
    </row>
    <row r="25" spans="1:16" ht="45.75" customHeight="1" x14ac:dyDescent="0.25">
      <c r="A25" s="9" t="s">
        <v>30</v>
      </c>
      <c r="B25" s="7" t="s">
        <v>31</v>
      </c>
      <c r="C25" s="7" t="s">
        <v>115</v>
      </c>
      <c r="D25" s="12" t="s">
        <v>121</v>
      </c>
      <c r="E25" s="25" t="s">
        <v>122</v>
      </c>
      <c r="F25" s="26" t="s">
        <v>95</v>
      </c>
      <c r="G25" s="26">
        <v>5</v>
      </c>
      <c r="H25" s="26">
        <f t="shared" ref="H25:H59" si="7">I25+J25</f>
        <v>7</v>
      </c>
      <c r="I25" s="18">
        <v>3</v>
      </c>
      <c r="J25" s="18">
        <v>4</v>
      </c>
      <c r="K25" s="21">
        <v>1120000</v>
      </c>
      <c r="L25" s="31">
        <f t="shared" si="6"/>
        <v>5600000</v>
      </c>
      <c r="M25" s="34">
        <f t="shared" ref="M25:M58" si="8">H25*K25</f>
        <v>7840000</v>
      </c>
      <c r="N25" s="33">
        <f t="shared" si="5"/>
        <v>2240000</v>
      </c>
      <c r="O25" s="4"/>
    </row>
    <row r="26" spans="1:16" ht="34.5" customHeight="1" x14ac:dyDescent="0.25">
      <c r="A26" s="9" t="s">
        <v>117</v>
      </c>
      <c r="B26" s="7" t="s">
        <v>119</v>
      </c>
      <c r="C26" s="7" t="s">
        <v>118</v>
      </c>
      <c r="D26" s="12" t="s">
        <v>11</v>
      </c>
      <c r="E26" s="25" t="s">
        <v>120</v>
      </c>
      <c r="F26" s="26" t="s">
        <v>95</v>
      </c>
      <c r="G26" s="26">
        <v>17</v>
      </c>
      <c r="H26" s="26">
        <v>22</v>
      </c>
      <c r="I26" s="18">
        <v>17</v>
      </c>
      <c r="J26" s="18" t="s">
        <v>81</v>
      </c>
      <c r="K26" s="21">
        <v>765000</v>
      </c>
      <c r="L26" s="31">
        <f t="shared" si="6"/>
        <v>13005000</v>
      </c>
      <c r="M26" s="34">
        <f t="shared" si="8"/>
        <v>16830000</v>
      </c>
      <c r="N26" s="33">
        <f t="shared" si="5"/>
        <v>3825000</v>
      </c>
      <c r="O26" s="4"/>
      <c r="P26" s="4"/>
    </row>
    <row r="27" spans="1:16" ht="23.25" x14ac:dyDescent="0.25">
      <c r="A27" s="70" t="s">
        <v>225</v>
      </c>
      <c r="B27" s="10" t="s">
        <v>224</v>
      </c>
      <c r="C27" s="10"/>
      <c r="D27" s="28" t="s">
        <v>95</v>
      </c>
      <c r="E27" s="74" t="s">
        <v>226</v>
      </c>
      <c r="F27" s="29" t="s">
        <v>95</v>
      </c>
      <c r="G27" s="29">
        <v>18</v>
      </c>
      <c r="H27" s="26">
        <f>I27+J27</f>
        <v>30</v>
      </c>
      <c r="I27" s="18"/>
      <c r="J27" s="18">
        <v>30</v>
      </c>
      <c r="K27" s="21">
        <v>300000</v>
      </c>
      <c r="L27" s="31">
        <f>G27*K27</f>
        <v>5400000</v>
      </c>
      <c r="M27" s="34">
        <f>H27*K27</f>
        <v>9000000</v>
      </c>
      <c r="N27" s="33">
        <f>M27-L27</f>
        <v>3600000</v>
      </c>
    </row>
    <row r="28" spans="1:16" ht="39.75" customHeight="1" x14ac:dyDescent="0.25">
      <c r="A28" s="9" t="s">
        <v>36</v>
      </c>
      <c r="B28" s="7" t="s">
        <v>37</v>
      </c>
      <c r="C28" s="7" t="s">
        <v>132</v>
      </c>
      <c r="D28" s="12" t="s">
        <v>95</v>
      </c>
      <c r="E28" s="25" t="s">
        <v>136</v>
      </c>
      <c r="F28" s="26" t="s">
        <v>95</v>
      </c>
      <c r="G28" s="26">
        <v>26</v>
      </c>
      <c r="H28" s="26">
        <f>I28+J28</f>
        <v>27</v>
      </c>
      <c r="I28" s="18">
        <v>17</v>
      </c>
      <c r="J28" s="18">
        <v>10</v>
      </c>
      <c r="K28" s="21">
        <v>600000</v>
      </c>
      <c r="L28" s="31">
        <f>G28*K28</f>
        <v>15600000</v>
      </c>
      <c r="M28" s="34">
        <f>H28*K28</f>
        <v>16200000</v>
      </c>
      <c r="N28" s="33">
        <f>M28-L28</f>
        <v>600000</v>
      </c>
      <c r="O28" s="4"/>
      <c r="P28" s="4"/>
    </row>
    <row r="29" spans="1:16" ht="18.75" customHeight="1" x14ac:dyDescent="0.25">
      <c r="A29" s="7" t="s">
        <v>116</v>
      </c>
      <c r="B29" s="7" t="s">
        <v>34</v>
      </c>
      <c r="C29" s="7" t="s">
        <v>128</v>
      </c>
      <c r="D29" s="12" t="s">
        <v>95</v>
      </c>
      <c r="E29" s="25" t="s">
        <v>35</v>
      </c>
      <c r="F29" s="26" t="s">
        <v>95</v>
      </c>
      <c r="G29" s="26">
        <v>2</v>
      </c>
      <c r="H29" s="26">
        <f>I29+J29</f>
        <v>2</v>
      </c>
      <c r="I29" s="18">
        <v>2</v>
      </c>
      <c r="J29" s="18">
        <v>0</v>
      </c>
      <c r="K29" s="21">
        <v>1500000</v>
      </c>
      <c r="L29" s="31">
        <f>G29*K29</f>
        <v>3000000</v>
      </c>
      <c r="M29" s="34">
        <f>H29*K29</f>
        <v>3000000</v>
      </c>
      <c r="N29" s="33">
        <f>M29-L29</f>
        <v>0</v>
      </c>
      <c r="O29" s="4"/>
      <c r="P29" s="4"/>
    </row>
    <row r="30" spans="1:16" ht="26.25" customHeight="1" x14ac:dyDescent="0.25">
      <c r="A30" s="7" t="s">
        <v>38</v>
      </c>
      <c r="B30" s="7" t="s">
        <v>39</v>
      </c>
      <c r="C30" s="7" t="s">
        <v>135</v>
      </c>
      <c r="D30" s="12" t="s">
        <v>95</v>
      </c>
      <c r="E30" s="25" t="s">
        <v>137</v>
      </c>
      <c r="F30" s="26" t="s">
        <v>95</v>
      </c>
      <c r="G30" s="26">
        <v>23</v>
      </c>
      <c r="H30" s="26">
        <f t="shared" si="7"/>
        <v>23</v>
      </c>
      <c r="I30" s="18">
        <v>15</v>
      </c>
      <c r="J30" s="18">
        <v>8</v>
      </c>
      <c r="K30" s="21">
        <v>20000</v>
      </c>
      <c r="L30" s="31">
        <f t="shared" si="6"/>
        <v>460000</v>
      </c>
      <c r="M30" s="34">
        <f t="shared" si="8"/>
        <v>460000</v>
      </c>
      <c r="N30" s="33">
        <f t="shared" si="5"/>
        <v>0</v>
      </c>
      <c r="O30" s="4"/>
      <c r="P30" s="4"/>
    </row>
    <row r="31" spans="1:16" ht="24" customHeight="1" x14ac:dyDescent="0.25">
      <c r="A31" s="7" t="s">
        <v>40</v>
      </c>
      <c r="B31" s="7" t="s">
        <v>139</v>
      </c>
      <c r="C31" s="7" t="s">
        <v>138</v>
      </c>
      <c r="D31" s="12" t="s">
        <v>11</v>
      </c>
      <c r="E31" s="25" t="s">
        <v>212</v>
      </c>
      <c r="F31" s="26" t="s">
        <v>95</v>
      </c>
      <c r="G31" s="26">
        <v>2</v>
      </c>
      <c r="H31" s="26">
        <f t="shared" si="7"/>
        <v>5</v>
      </c>
      <c r="I31" s="18">
        <v>3</v>
      </c>
      <c r="J31" s="18">
        <v>2</v>
      </c>
      <c r="K31" s="21">
        <v>500000</v>
      </c>
      <c r="L31" s="31">
        <f t="shared" si="6"/>
        <v>1000000</v>
      </c>
      <c r="M31" s="34">
        <f t="shared" si="8"/>
        <v>2500000</v>
      </c>
      <c r="N31" s="33">
        <f t="shared" si="5"/>
        <v>1500000</v>
      </c>
      <c r="O31" s="4"/>
      <c r="P31" s="4"/>
    </row>
    <row r="32" spans="1:16" ht="21" customHeight="1" x14ac:dyDescent="0.25">
      <c r="A32" s="7" t="s">
        <v>41</v>
      </c>
      <c r="B32" s="7" t="s">
        <v>42</v>
      </c>
      <c r="C32" s="7" t="s">
        <v>140</v>
      </c>
      <c r="D32" s="12" t="s">
        <v>141</v>
      </c>
      <c r="E32" s="25" t="s">
        <v>231</v>
      </c>
      <c r="F32" s="26" t="s">
        <v>95</v>
      </c>
      <c r="G32" s="26">
        <v>8</v>
      </c>
      <c r="H32" s="26">
        <f t="shared" si="7"/>
        <v>7</v>
      </c>
      <c r="I32" s="18">
        <v>1</v>
      </c>
      <c r="J32" s="18">
        <v>6</v>
      </c>
      <c r="K32" s="21">
        <v>40000</v>
      </c>
      <c r="L32" s="31">
        <f t="shared" si="6"/>
        <v>320000</v>
      </c>
      <c r="M32" s="34">
        <f t="shared" si="8"/>
        <v>280000</v>
      </c>
      <c r="N32" s="33">
        <f t="shared" si="5"/>
        <v>-40000</v>
      </c>
      <c r="O32" s="4"/>
      <c r="P32" s="4"/>
    </row>
    <row r="33" spans="1:16" ht="36" customHeight="1" x14ac:dyDescent="0.25">
      <c r="A33" s="7" t="s">
        <v>213</v>
      </c>
      <c r="B33" s="7" t="s">
        <v>214</v>
      </c>
      <c r="C33" s="7" t="s">
        <v>143</v>
      </c>
      <c r="D33" s="12" t="s">
        <v>121</v>
      </c>
      <c r="E33" s="25" t="s">
        <v>43</v>
      </c>
      <c r="F33" s="26" t="s">
        <v>95</v>
      </c>
      <c r="G33" s="26">
        <v>18</v>
      </c>
      <c r="H33" s="26">
        <f t="shared" si="7"/>
        <v>16</v>
      </c>
      <c r="I33" s="18">
        <v>8</v>
      </c>
      <c r="J33" s="18">
        <v>8</v>
      </c>
      <c r="K33" s="21">
        <v>223000</v>
      </c>
      <c r="L33" s="31">
        <f t="shared" si="6"/>
        <v>4014000</v>
      </c>
      <c r="M33" s="34">
        <f t="shared" si="8"/>
        <v>3568000</v>
      </c>
      <c r="N33" s="33">
        <f t="shared" si="5"/>
        <v>-446000</v>
      </c>
      <c r="O33" s="4"/>
      <c r="P33" s="4"/>
    </row>
    <row r="34" spans="1:16" ht="22.5" customHeight="1" x14ac:dyDescent="0.25">
      <c r="A34" s="7" t="s">
        <v>169</v>
      </c>
      <c r="B34" s="7" t="s">
        <v>52</v>
      </c>
      <c r="C34" s="7" t="s">
        <v>142</v>
      </c>
      <c r="D34" s="12" t="s">
        <v>95</v>
      </c>
      <c r="E34" s="25" t="s">
        <v>232</v>
      </c>
      <c r="F34" s="26" t="s">
        <v>95</v>
      </c>
      <c r="G34" s="26">
        <v>14</v>
      </c>
      <c r="H34" s="26">
        <f t="shared" si="7"/>
        <v>20</v>
      </c>
      <c r="I34" s="18">
        <v>18</v>
      </c>
      <c r="J34" s="18">
        <v>2</v>
      </c>
      <c r="K34" s="21">
        <v>60000</v>
      </c>
      <c r="L34" s="31">
        <f t="shared" si="6"/>
        <v>840000</v>
      </c>
      <c r="M34" s="34">
        <f t="shared" si="8"/>
        <v>1200000</v>
      </c>
      <c r="N34" s="33">
        <f t="shared" si="5"/>
        <v>360000</v>
      </c>
      <c r="O34" s="4"/>
      <c r="P34" s="4"/>
    </row>
    <row r="35" spans="1:16" ht="48.75" customHeight="1" x14ac:dyDescent="0.25">
      <c r="A35" s="7" t="s">
        <v>44</v>
      </c>
      <c r="B35" s="7" t="s">
        <v>45</v>
      </c>
      <c r="C35" s="7" t="s">
        <v>144</v>
      </c>
      <c r="D35" s="12" t="s">
        <v>11</v>
      </c>
      <c r="E35" s="25" t="s">
        <v>46</v>
      </c>
      <c r="F35" s="26" t="s">
        <v>95</v>
      </c>
      <c r="G35" s="26">
        <v>1</v>
      </c>
      <c r="H35" s="26">
        <f t="shared" si="7"/>
        <v>6</v>
      </c>
      <c r="I35" s="18">
        <v>3</v>
      </c>
      <c r="J35" s="18">
        <v>3</v>
      </c>
      <c r="K35" s="21">
        <v>400000</v>
      </c>
      <c r="L35" s="31">
        <f t="shared" si="6"/>
        <v>400000</v>
      </c>
      <c r="M35" s="34">
        <f t="shared" si="8"/>
        <v>2400000</v>
      </c>
      <c r="N35" s="33">
        <f t="shared" si="5"/>
        <v>2000000</v>
      </c>
      <c r="O35" s="4"/>
      <c r="P35" s="4"/>
    </row>
    <row r="36" spans="1:16" ht="36" customHeight="1" x14ac:dyDescent="0.25">
      <c r="A36" s="7" t="s">
        <v>47</v>
      </c>
      <c r="B36" s="7" t="s">
        <v>48</v>
      </c>
      <c r="C36" s="7" t="s">
        <v>145</v>
      </c>
      <c r="D36" s="12" t="s">
        <v>95</v>
      </c>
      <c r="E36" s="25" t="s">
        <v>215</v>
      </c>
      <c r="F36" s="26" t="s">
        <v>95</v>
      </c>
      <c r="G36" s="26">
        <v>5</v>
      </c>
      <c r="H36" s="26">
        <f t="shared" si="7"/>
        <v>6</v>
      </c>
      <c r="I36" s="18">
        <v>3</v>
      </c>
      <c r="J36" s="18">
        <v>3</v>
      </c>
      <c r="K36" s="21">
        <v>200000</v>
      </c>
      <c r="L36" s="31">
        <f t="shared" si="6"/>
        <v>1000000</v>
      </c>
      <c r="M36" s="34">
        <f t="shared" si="8"/>
        <v>1200000</v>
      </c>
      <c r="N36" s="33">
        <f t="shared" si="5"/>
        <v>200000</v>
      </c>
      <c r="O36" s="4"/>
      <c r="P36" s="4"/>
    </row>
    <row r="37" spans="1:16" ht="21.75" customHeight="1" x14ac:dyDescent="0.25">
      <c r="A37" s="7" t="s">
        <v>53</v>
      </c>
      <c r="B37" s="7" t="s">
        <v>54</v>
      </c>
      <c r="C37" s="7" t="s">
        <v>146</v>
      </c>
      <c r="D37" s="12" t="s">
        <v>95</v>
      </c>
      <c r="E37" s="25" t="s">
        <v>55</v>
      </c>
      <c r="F37" s="26" t="s">
        <v>95</v>
      </c>
      <c r="G37" s="26">
        <v>9</v>
      </c>
      <c r="H37" s="26">
        <f t="shared" si="7"/>
        <v>12</v>
      </c>
      <c r="I37" s="18">
        <v>6</v>
      </c>
      <c r="J37" s="18">
        <v>6</v>
      </c>
      <c r="K37" s="21">
        <v>300000</v>
      </c>
      <c r="L37" s="31">
        <f t="shared" si="6"/>
        <v>2700000</v>
      </c>
      <c r="M37" s="34">
        <f t="shared" si="8"/>
        <v>3600000</v>
      </c>
      <c r="N37" s="33">
        <f t="shared" si="5"/>
        <v>900000</v>
      </c>
      <c r="O37" s="4"/>
      <c r="P37" s="4"/>
    </row>
    <row r="38" spans="1:16" ht="21.75" customHeight="1" x14ac:dyDescent="0.25">
      <c r="A38" s="7" t="s">
        <v>169</v>
      </c>
      <c r="B38" s="7" t="s">
        <v>56</v>
      </c>
      <c r="C38" s="7" t="s">
        <v>147</v>
      </c>
      <c r="D38" s="12" t="s">
        <v>95</v>
      </c>
      <c r="E38" s="25" t="s">
        <v>232</v>
      </c>
      <c r="F38" s="26" t="s">
        <v>95</v>
      </c>
      <c r="G38" s="26">
        <v>2</v>
      </c>
      <c r="H38" s="26">
        <f t="shared" si="7"/>
        <v>6</v>
      </c>
      <c r="I38" s="18"/>
      <c r="J38" s="18">
        <v>6</v>
      </c>
      <c r="K38" s="21">
        <v>40000</v>
      </c>
      <c r="L38" s="31">
        <f t="shared" si="6"/>
        <v>80000</v>
      </c>
      <c r="M38" s="34">
        <f t="shared" si="8"/>
        <v>240000</v>
      </c>
      <c r="N38" s="33">
        <f t="shared" si="5"/>
        <v>160000</v>
      </c>
      <c r="O38" s="4"/>
      <c r="P38" s="4"/>
    </row>
    <row r="39" spans="1:16" ht="33.75" customHeight="1" x14ac:dyDescent="0.25">
      <c r="A39" s="7" t="s">
        <v>50</v>
      </c>
      <c r="B39" s="7" t="s">
        <v>49</v>
      </c>
      <c r="C39" s="7" t="s">
        <v>148</v>
      </c>
      <c r="D39" s="12" t="s">
        <v>95</v>
      </c>
      <c r="E39" s="25" t="s">
        <v>51</v>
      </c>
      <c r="F39" s="26" t="s">
        <v>95</v>
      </c>
      <c r="G39" s="26">
        <v>2</v>
      </c>
      <c r="H39" s="26">
        <f t="shared" si="7"/>
        <v>6</v>
      </c>
      <c r="I39" s="18">
        <v>3</v>
      </c>
      <c r="J39" s="18">
        <v>3</v>
      </c>
      <c r="K39" s="21">
        <v>400000</v>
      </c>
      <c r="L39" s="31">
        <f t="shared" si="6"/>
        <v>800000</v>
      </c>
      <c r="M39" s="34">
        <f t="shared" si="8"/>
        <v>2400000</v>
      </c>
      <c r="N39" s="33">
        <f t="shared" si="5"/>
        <v>1600000</v>
      </c>
      <c r="O39" s="4"/>
      <c r="P39" s="4"/>
    </row>
    <row r="40" spans="1:16" ht="14.25" customHeight="1" x14ac:dyDescent="0.25">
      <c r="A40" s="7" t="s">
        <v>57</v>
      </c>
      <c r="B40" s="7" t="s">
        <v>58</v>
      </c>
      <c r="C40" s="7" t="s">
        <v>149</v>
      </c>
      <c r="D40" s="12" t="s">
        <v>95</v>
      </c>
      <c r="E40" s="25" t="s">
        <v>59</v>
      </c>
      <c r="F40" s="26" t="s">
        <v>95</v>
      </c>
      <c r="G40" s="26">
        <v>4</v>
      </c>
      <c r="H40" s="26">
        <f t="shared" si="7"/>
        <v>4</v>
      </c>
      <c r="I40" s="18">
        <v>2</v>
      </c>
      <c r="J40" s="18">
        <v>2</v>
      </c>
      <c r="K40" s="21">
        <v>1600000</v>
      </c>
      <c r="L40" s="31">
        <f t="shared" si="6"/>
        <v>6400000</v>
      </c>
      <c r="M40" s="34">
        <f t="shared" si="8"/>
        <v>6400000</v>
      </c>
      <c r="N40" s="33">
        <f t="shared" si="5"/>
        <v>0</v>
      </c>
      <c r="O40" s="4"/>
      <c r="P40" s="4"/>
    </row>
    <row r="41" spans="1:16" ht="14.25" customHeight="1" x14ac:dyDescent="0.25">
      <c r="A41" s="7" t="s">
        <v>60</v>
      </c>
      <c r="B41" s="7" t="s">
        <v>61</v>
      </c>
      <c r="C41" s="7" t="s">
        <v>150</v>
      </c>
      <c r="D41" s="12" t="s">
        <v>95</v>
      </c>
      <c r="E41" s="25" t="s">
        <v>62</v>
      </c>
      <c r="F41" s="26" t="s">
        <v>95</v>
      </c>
      <c r="G41" s="26">
        <v>1</v>
      </c>
      <c r="H41" s="26">
        <f t="shared" si="7"/>
        <v>2</v>
      </c>
      <c r="I41" s="18">
        <v>1</v>
      </c>
      <c r="J41" s="18">
        <v>1</v>
      </c>
      <c r="K41" s="21">
        <v>500000</v>
      </c>
      <c r="L41" s="31">
        <f t="shared" si="6"/>
        <v>500000</v>
      </c>
      <c r="M41" s="34">
        <f t="shared" si="8"/>
        <v>1000000</v>
      </c>
      <c r="N41" s="33">
        <f t="shared" si="5"/>
        <v>500000</v>
      </c>
      <c r="O41" s="4"/>
      <c r="P41" s="4"/>
    </row>
    <row r="42" spans="1:16" ht="20.25" customHeight="1" x14ac:dyDescent="0.25">
      <c r="A42" s="7" t="s">
        <v>63</v>
      </c>
      <c r="B42" s="7" t="s">
        <v>64</v>
      </c>
      <c r="C42" s="7" t="s">
        <v>151</v>
      </c>
      <c r="D42" s="12" t="s">
        <v>95</v>
      </c>
      <c r="E42" s="25" t="s">
        <v>65</v>
      </c>
      <c r="F42" s="26" t="s">
        <v>95</v>
      </c>
      <c r="G42" s="26">
        <v>0</v>
      </c>
      <c r="H42" s="26">
        <f t="shared" si="7"/>
        <v>8</v>
      </c>
      <c r="I42" s="18">
        <v>2</v>
      </c>
      <c r="J42" s="18">
        <v>6</v>
      </c>
      <c r="K42" s="21">
        <v>160000</v>
      </c>
      <c r="L42" s="31">
        <f t="shared" si="6"/>
        <v>0</v>
      </c>
      <c r="M42" s="34">
        <f t="shared" si="8"/>
        <v>1280000</v>
      </c>
      <c r="N42" s="33">
        <f t="shared" si="5"/>
        <v>1280000</v>
      </c>
      <c r="O42" s="4"/>
      <c r="P42" s="4"/>
    </row>
    <row r="43" spans="1:16" ht="23.25" x14ac:dyDescent="0.25">
      <c r="A43" s="10" t="s">
        <v>4</v>
      </c>
      <c r="B43" s="10" t="s">
        <v>66</v>
      </c>
      <c r="C43" s="10" t="s">
        <v>153</v>
      </c>
      <c r="D43" s="28" t="s">
        <v>95</v>
      </c>
      <c r="E43" s="74" t="s">
        <v>67</v>
      </c>
      <c r="F43" s="29" t="s">
        <v>95</v>
      </c>
      <c r="G43" s="29">
        <v>0</v>
      </c>
      <c r="H43" s="26">
        <f t="shared" si="7"/>
        <v>3</v>
      </c>
      <c r="I43" s="18">
        <v>2</v>
      </c>
      <c r="J43" s="18">
        <v>1</v>
      </c>
      <c r="K43" s="21">
        <v>1580000</v>
      </c>
      <c r="L43" s="31">
        <f t="shared" si="6"/>
        <v>0</v>
      </c>
      <c r="M43" s="34">
        <f t="shared" si="8"/>
        <v>4740000</v>
      </c>
      <c r="N43" s="33">
        <f t="shared" si="5"/>
        <v>4740000</v>
      </c>
    </row>
    <row r="44" spans="1:16" ht="23.25" x14ac:dyDescent="0.25">
      <c r="A44" s="19" t="s">
        <v>3</v>
      </c>
      <c r="B44" s="10" t="s">
        <v>68</v>
      </c>
      <c r="C44" s="10" t="s">
        <v>154</v>
      </c>
      <c r="D44" s="28" t="s">
        <v>95</v>
      </c>
      <c r="E44" s="74" t="s">
        <v>233</v>
      </c>
      <c r="F44" s="29" t="s">
        <v>95</v>
      </c>
      <c r="G44" s="29">
        <v>1</v>
      </c>
      <c r="H44" s="26">
        <f t="shared" si="7"/>
        <v>3</v>
      </c>
      <c r="I44" s="18">
        <v>2</v>
      </c>
      <c r="J44" s="18">
        <v>1</v>
      </c>
      <c r="K44" s="21">
        <v>500000</v>
      </c>
      <c r="L44" s="31">
        <f t="shared" si="6"/>
        <v>500000</v>
      </c>
      <c r="M44" s="34">
        <f t="shared" si="8"/>
        <v>1500000</v>
      </c>
      <c r="N44" s="33">
        <f t="shared" si="5"/>
        <v>1000000</v>
      </c>
    </row>
    <row r="45" spans="1:16" ht="23.25" x14ac:dyDescent="0.25">
      <c r="A45" s="19" t="s">
        <v>155</v>
      </c>
      <c r="B45" s="16" t="s">
        <v>70</v>
      </c>
      <c r="C45" s="10" t="s">
        <v>156</v>
      </c>
      <c r="D45" s="28" t="s">
        <v>95</v>
      </c>
      <c r="E45" s="74" t="s">
        <v>157</v>
      </c>
      <c r="F45" s="29" t="s">
        <v>95</v>
      </c>
      <c r="G45" s="29">
        <v>0</v>
      </c>
      <c r="H45" s="26">
        <f t="shared" si="7"/>
        <v>2</v>
      </c>
      <c r="I45" s="18">
        <v>1</v>
      </c>
      <c r="J45" s="18">
        <v>1</v>
      </c>
      <c r="K45" s="21">
        <v>1500000</v>
      </c>
      <c r="L45" s="31">
        <f t="shared" si="6"/>
        <v>0</v>
      </c>
      <c r="M45" s="34">
        <f t="shared" si="8"/>
        <v>3000000</v>
      </c>
      <c r="N45" s="33">
        <f t="shared" si="5"/>
        <v>3000000</v>
      </c>
    </row>
    <row r="46" spans="1:16" ht="23.25" x14ac:dyDescent="0.25">
      <c r="A46" s="19" t="s">
        <v>71</v>
      </c>
      <c r="B46" s="16" t="s">
        <v>72</v>
      </c>
      <c r="C46" s="10" t="s">
        <v>158</v>
      </c>
      <c r="D46" s="28" t="s">
        <v>11</v>
      </c>
      <c r="E46" s="74" t="s">
        <v>159</v>
      </c>
      <c r="F46" s="29" t="s">
        <v>11</v>
      </c>
      <c r="G46" s="29">
        <v>4</v>
      </c>
      <c r="H46" s="26">
        <f t="shared" si="7"/>
        <v>5</v>
      </c>
      <c r="I46" s="18">
        <v>3</v>
      </c>
      <c r="J46" s="18">
        <v>2</v>
      </c>
      <c r="K46" s="21">
        <v>300000</v>
      </c>
      <c r="L46" s="31">
        <f t="shared" si="6"/>
        <v>1200000</v>
      </c>
      <c r="M46" s="34">
        <f t="shared" si="8"/>
        <v>1500000</v>
      </c>
      <c r="N46" s="33">
        <f t="shared" si="5"/>
        <v>300000</v>
      </c>
    </row>
    <row r="47" spans="1:16" ht="34.5" x14ac:dyDescent="0.25">
      <c r="A47" s="19" t="s">
        <v>73</v>
      </c>
      <c r="B47" s="16" t="s">
        <v>74</v>
      </c>
      <c r="C47" s="10" t="s">
        <v>160</v>
      </c>
      <c r="D47" s="28" t="s">
        <v>11</v>
      </c>
      <c r="E47" s="74" t="s">
        <v>240</v>
      </c>
      <c r="F47" s="29" t="s">
        <v>161</v>
      </c>
      <c r="G47" s="29">
        <v>4</v>
      </c>
      <c r="H47" s="26">
        <f t="shared" si="7"/>
        <v>4</v>
      </c>
      <c r="I47" s="18">
        <v>2</v>
      </c>
      <c r="J47" s="18">
        <v>2</v>
      </c>
      <c r="K47" s="21">
        <v>1500000</v>
      </c>
      <c r="L47" s="31">
        <f t="shared" si="6"/>
        <v>6000000</v>
      </c>
      <c r="M47" s="34">
        <f t="shared" si="8"/>
        <v>6000000</v>
      </c>
      <c r="N47" s="33">
        <f t="shared" si="5"/>
        <v>0</v>
      </c>
    </row>
    <row r="48" spans="1:16" x14ac:dyDescent="0.25">
      <c r="A48" s="19" t="s">
        <v>75</v>
      </c>
      <c r="B48" s="16" t="s">
        <v>76</v>
      </c>
      <c r="C48" s="10" t="s">
        <v>162</v>
      </c>
      <c r="D48" s="28" t="s">
        <v>11</v>
      </c>
      <c r="E48" s="74" t="s">
        <v>163</v>
      </c>
      <c r="F48" s="29" t="s">
        <v>95</v>
      </c>
      <c r="G48" s="29">
        <v>12</v>
      </c>
      <c r="H48" s="26">
        <f t="shared" si="7"/>
        <v>12</v>
      </c>
      <c r="I48" s="18">
        <v>11</v>
      </c>
      <c r="J48" s="18">
        <v>1</v>
      </c>
      <c r="K48" s="21">
        <v>300000</v>
      </c>
      <c r="L48" s="31">
        <f t="shared" si="6"/>
        <v>3600000</v>
      </c>
      <c r="M48" s="34">
        <f t="shared" si="8"/>
        <v>3600000</v>
      </c>
      <c r="N48" s="33">
        <f t="shared" si="5"/>
        <v>0</v>
      </c>
    </row>
    <row r="49" spans="1:14" ht="23.25" x14ac:dyDescent="0.25">
      <c r="A49" s="19" t="s">
        <v>178</v>
      </c>
      <c r="B49" s="16" t="s">
        <v>179</v>
      </c>
      <c r="C49" s="10" t="s">
        <v>180</v>
      </c>
      <c r="D49" s="28" t="s">
        <v>95</v>
      </c>
      <c r="E49" s="74" t="s">
        <v>216</v>
      </c>
      <c r="F49" s="29" t="s">
        <v>95</v>
      </c>
      <c r="G49" s="29">
        <v>1</v>
      </c>
      <c r="H49" s="26">
        <f t="shared" si="7"/>
        <v>7</v>
      </c>
      <c r="I49" s="18"/>
      <c r="J49" s="18">
        <v>7</v>
      </c>
      <c r="K49" s="21">
        <v>340000</v>
      </c>
      <c r="L49" s="31">
        <f t="shared" si="6"/>
        <v>340000</v>
      </c>
      <c r="M49" s="34">
        <f t="shared" si="8"/>
        <v>2380000</v>
      </c>
      <c r="N49" s="33">
        <f t="shared" si="5"/>
        <v>2040000</v>
      </c>
    </row>
    <row r="50" spans="1:14" ht="23.25" x14ac:dyDescent="0.25">
      <c r="A50" s="19" t="s">
        <v>187</v>
      </c>
      <c r="B50" s="16" t="s">
        <v>185</v>
      </c>
      <c r="C50" s="10" t="s">
        <v>186</v>
      </c>
      <c r="D50" s="28" t="s">
        <v>95</v>
      </c>
      <c r="E50" s="74" t="s">
        <v>188</v>
      </c>
      <c r="F50" s="29" t="s">
        <v>95</v>
      </c>
      <c r="G50" s="29">
        <v>18</v>
      </c>
      <c r="H50" s="26">
        <f t="shared" si="7"/>
        <v>18</v>
      </c>
      <c r="I50" s="18">
        <v>12</v>
      </c>
      <c r="J50" s="18">
        <v>6</v>
      </c>
      <c r="K50" s="21">
        <v>100000</v>
      </c>
      <c r="L50" s="31">
        <f t="shared" si="6"/>
        <v>1800000</v>
      </c>
      <c r="M50" s="34">
        <f t="shared" si="8"/>
        <v>1800000</v>
      </c>
      <c r="N50" s="33">
        <f t="shared" si="5"/>
        <v>0</v>
      </c>
    </row>
    <row r="51" spans="1:14" ht="34.5" x14ac:dyDescent="0.25">
      <c r="A51" s="19" t="s">
        <v>190</v>
      </c>
      <c r="B51" s="16" t="s">
        <v>189</v>
      </c>
      <c r="C51" s="10" t="s">
        <v>192</v>
      </c>
      <c r="D51" s="28" t="s">
        <v>11</v>
      </c>
      <c r="E51" s="74" t="s">
        <v>191</v>
      </c>
      <c r="F51" s="29" t="s">
        <v>95</v>
      </c>
      <c r="G51" s="29">
        <v>6</v>
      </c>
      <c r="H51" s="26">
        <f t="shared" si="7"/>
        <v>7</v>
      </c>
      <c r="I51" s="18">
        <v>6</v>
      </c>
      <c r="J51" s="18">
        <v>1</v>
      </c>
      <c r="K51" s="21">
        <v>300000</v>
      </c>
      <c r="L51" s="31">
        <f>G51*K51</f>
        <v>1800000</v>
      </c>
      <c r="M51" s="34">
        <f>H51*K51</f>
        <v>2100000</v>
      </c>
      <c r="N51" s="33">
        <f t="shared" si="5"/>
        <v>300000</v>
      </c>
    </row>
    <row r="52" spans="1:14" x14ac:dyDescent="0.25">
      <c r="A52" s="19" t="s">
        <v>193</v>
      </c>
      <c r="B52" s="16" t="s">
        <v>195</v>
      </c>
      <c r="C52" s="10" t="s">
        <v>194</v>
      </c>
      <c r="D52" s="28" t="s">
        <v>95</v>
      </c>
      <c r="E52" s="74" t="s">
        <v>196</v>
      </c>
      <c r="F52" s="29" t="s">
        <v>95</v>
      </c>
      <c r="G52" s="29">
        <v>4</v>
      </c>
      <c r="H52" s="26">
        <f t="shared" si="7"/>
        <v>4</v>
      </c>
      <c r="I52" s="18">
        <v>3</v>
      </c>
      <c r="J52" s="18">
        <v>1</v>
      </c>
      <c r="K52" s="21">
        <v>500000</v>
      </c>
      <c r="L52" s="31">
        <f>G52*K52</f>
        <v>2000000</v>
      </c>
      <c r="M52" s="34">
        <f>H52*K52</f>
        <v>2000000</v>
      </c>
      <c r="N52" s="33">
        <f t="shared" si="5"/>
        <v>0</v>
      </c>
    </row>
    <row r="53" spans="1:14" ht="34.5" x14ac:dyDescent="0.25">
      <c r="A53" s="19" t="s">
        <v>197</v>
      </c>
      <c r="B53" s="16" t="s">
        <v>199</v>
      </c>
      <c r="C53" s="10" t="s">
        <v>198</v>
      </c>
      <c r="D53" s="28" t="s">
        <v>11</v>
      </c>
      <c r="E53" s="74" t="s">
        <v>234</v>
      </c>
      <c r="F53" s="29" t="s">
        <v>95</v>
      </c>
      <c r="G53" s="29">
        <v>6</v>
      </c>
      <c r="H53" s="26">
        <f t="shared" si="7"/>
        <v>6</v>
      </c>
      <c r="I53" s="18">
        <v>4</v>
      </c>
      <c r="J53" s="18">
        <v>2</v>
      </c>
      <c r="K53" s="21">
        <v>400000</v>
      </c>
      <c r="L53" s="31">
        <f>G53*K53</f>
        <v>2400000</v>
      </c>
      <c r="M53" s="34">
        <f>H53*K53</f>
        <v>2400000</v>
      </c>
      <c r="N53" s="33">
        <f t="shared" si="5"/>
        <v>0</v>
      </c>
    </row>
    <row r="54" spans="1:14" x14ac:dyDescent="0.25">
      <c r="A54" s="19" t="s">
        <v>77</v>
      </c>
      <c r="B54" s="16" t="s">
        <v>78</v>
      </c>
      <c r="C54" s="10" t="s">
        <v>164</v>
      </c>
      <c r="D54" s="28" t="s">
        <v>95</v>
      </c>
      <c r="E54" s="74" t="s">
        <v>79</v>
      </c>
      <c r="F54" s="29" t="s">
        <v>95</v>
      </c>
      <c r="G54" s="29">
        <v>5</v>
      </c>
      <c r="H54" s="26">
        <f t="shared" si="7"/>
        <v>5</v>
      </c>
      <c r="I54" s="18">
        <v>5</v>
      </c>
      <c r="J54" s="18">
        <v>0</v>
      </c>
      <c r="K54" s="21">
        <v>375000</v>
      </c>
      <c r="L54" s="31">
        <f t="shared" si="6"/>
        <v>1875000</v>
      </c>
      <c r="M54" s="34">
        <f t="shared" si="8"/>
        <v>1875000</v>
      </c>
      <c r="N54" s="33">
        <f t="shared" si="5"/>
        <v>0</v>
      </c>
    </row>
    <row r="55" spans="1:14" x14ac:dyDescent="0.25">
      <c r="A55" s="19" t="s">
        <v>80</v>
      </c>
      <c r="B55" s="16" t="s">
        <v>82</v>
      </c>
      <c r="C55" s="10" t="s">
        <v>165</v>
      </c>
      <c r="D55" s="28" t="s">
        <v>11</v>
      </c>
      <c r="E55" s="74" t="s">
        <v>166</v>
      </c>
      <c r="F55" s="29" t="s">
        <v>11</v>
      </c>
      <c r="G55" s="29">
        <v>18</v>
      </c>
      <c r="H55" s="26">
        <f t="shared" si="7"/>
        <v>21</v>
      </c>
      <c r="I55" s="18">
        <v>21</v>
      </c>
      <c r="J55" s="18">
        <v>0</v>
      </c>
      <c r="K55" s="21">
        <v>770000</v>
      </c>
      <c r="L55" s="31">
        <f t="shared" si="6"/>
        <v>13860000</v>
      </c>
      <c r="M55" s="34">
        <f t="shared" si="8"/>
        <v>16170000</v>
      </c>
      <c r="N55" s="33">
        <f t="shared" si="5"/>
        <v>2310000</v>
      </c>
    </row>
    <row r="56" spans="1:14" x14ac:dyDescent="0.25">
      <c r="A56" s="19" t="s">
        <v>83</v>
      </c>
      <c r="B56" s="16" t="s">
        <v>84</v>
      </c>
      <c r="C56" s="10" t="s">
        <v>167</v>
      </c>
      <c r="D56" s="28" t="s">
        <v>11</v>
      </c>
      <c r="E56" s="74" t="s">
        <v>168</v>
      </c>
      <c r="F56" s="29" t="s">
        <v>11</v>
      </c>
      <c r="G56" s="29">
        <v>18</v>
      </c>
      <c r="H56" s="26">
        <f t="shared" si="7"/>
        <v>21</v>
      </c>
      <c r="I56" s="18">
        <v>21</v>
      </c>
      <c r="J56" s="18">
        <v>0</v>
      </c>
      <c r="K56" s="21">
        <v>300000</v>
      </c>
      <c r="L56" s="31">
        <f t="shared" si="6"/>
        <v>5400000</v>
      </c>
      <c r="M56" s="34">
        <f t="shared" si="8"/>
        <v>6300000</v>
      </c>
      <c r="N56" s="33">
        <f t="shared" si="5"/>
        <v>900000</v>
      </c>
    </row>
    <row r="57" spans="1:14" x14ac:dyDescent="0.25">
      <c r="A57" s="19" t="s">
        <v>169</v>
      </c>
      <c r="B57" s="16" t="s">
        <v>85</v>
      </c>
      <c r="C57" s="10" t="s">
        <v>170</v>
      </c>
      <c r="D57" s="28" t="s">
        <v>11</v>
      </c>
      <c r="E57" s="74" t="s">
        <v>86</v>
      </c>
      <c r="F57" s="29" t="s">
        <v>11</v>
      </c>
      <c r="G57" s="29">
        <v>22</v>
      </c>
      <c r="H57" s="26">
        <f t="shared" si="7"/>
        <v>22</v>
      </c>
      <c r="I57" s="18">
        <v>11</v>
      </c>
      <c r="J57" s="18">
        <v>11</v>
      </c>
      <c r="K57" s="21">
        <v>150000</v>
      </c>
      <c r="L57" s="31">
        <f t="shared" si="6"/>
        <v>3300000</v>
      </c>
      <c r="M57" s="34">
        <f t="shared" si="8"/>
        <v>3300000</v>
      </c>
      <c r="N57" s="33">
        <f t="shared" si="5"/>
        <v>0</v>
      </c>
    </row>
    <row r="58" spans="1:14" ht="23.25" x14ac:dyDescent="0.25">
      <c r="A58" s="19" t="s">
        <v>87</v>
      </c>
      <c r="B58" s="16" t="s">
        <v>88</v>
      </c>
      <c r="C58" s="10" t="s">
        <v>171</v>
      </c>
      <c r="D58" s="28" t="s">
        <v>11</v>
      </c>
      <c r="E58" s="74" t="s">
        <v>235</v>
      </c>
      <c r="F58" s="29" t="s">
        <v>95</v>
      </c>
      <c r="G58" s="29">
        <v>1</v>
      </c>
      <c r="H58" s="26">
        <f t="shared" si="7"/>
        <v>1</v>
      </c>
      <c r="I58" s="18">
        <v>1</v>
      </c>
      <c r="J58" s="18">
        <v>0</v>
      </c>
      <c r="K58" s="21">
        <v>200000</v>
      </c>
      <c r="L58" s="31">
        <f t="shared" si="6"/>
        <v>200000</v>
      </c>
      <c r="M58" s="34">
        <f t="shared" si="8"/>
        <v>200000</v>
      </c>
      <c r="N58" s="33">
        <f t="shared" si="5"/>
        <v>0</v>
      </c>
    </row>
    <row r="59" spans="1:14" x14ac:dyDescent="0.25">
      <c r="A59" s="19" t="s">
        <v>89</v>
      </c>
      <c r="B59" s="16" t="s">
        <v>90</v>
      </c>
      <c r="C59" s="10" t="s">
        <v>172</v>
      </c>
      <c r="D59" s="28" t="s">
        <v>11</v>
      </c>
      <c r="E59" s="74" t="s">
        <v>236</v>
      </c>
      <c r="F59" s="29" t="s">
        <v>95</v>
      </c>
      <c r="G59" s="29"/>
      <c r="H59" s="26">
        <f t="shared" si="7"/>
        <v>0</v>
      </c>
      <c r="I59" s="18"/>
      <c r="J59" s="18">
        <v>0</v>
      </c>
      <c r="K59" s="18"/>
      <c r="L59" s="31">
        <v>1500000</v>
      </c>
      <c r="M59" s="34">
        <v>1500000</v>
      </c>
      <c r="N59" s="33">
        <f t="shared" si="5"/>
        <v>0</v>
      </c>
    </row>
    <row r="60" spans="1:14" x14ac:dyDescent="0.25">
      <c r="A60" s="45" t="s">
        <v>217</v>
      </c>
      <c r="B60" s="46" t="s">
        <v>228</v>
      </c>
      <c r="C60" s="45"/>
      <c r="D60" s="48"/>
      <c r="E60" s="75"/>
      <c r="F60" s="47"/>
      <c r="G60" s="64">
        <f>SUM(G23:G59)</f>
        <v>280</v>
      </c>
      <c r="H60" s="64">
        <f>SUM(H23:H59)</f>
        <v>360</v>
      </c>
      <c r="I60" s="64">
        <f>SUM(I23:I59)</f>
        <v>216</v>
      </c>
      <c r="J60" s="64">
        <f>SUM(J23:J59)</f>
        <v>139</v>
      </c>
      <c r="K60" s="64"/>
      <c r="L60" s="64">
        <f>SUM(L23:L59)</f>
        <v>114484000</v>
      </c>
      <c r="M60" s="64">
        <f>SUM(M23:M59)</f>
        <v>194943000</v>
      </c>
      <c r="N60" s="64">
        <f t="shared" ref="N60" si="9">SUM(N23:N59)</f>
        <v>80459000</v>
      </c>
    </row>
    <row r="61" spans="1:14" ht="15.75" thickBot="1" x14ac:dyDescent="0.3">
      <c r="A61" s="45"/>
      <c r="B61" s="46"/>
      <c r="C61" s="47"/>
      <c r="D61" s="48"/>
      <c r="E61" s="75"/>
      <c r="F61" s="47"/>
      <c r="G61" s="47"/>
      <c r="H61" s="49"/>
      <c r="I61" s="50"/>
      <c r="J61" s="50"/>
      <c r="K61" s="50"/>
      <c r="L61" s="51"/>
      <c r="M61" s="52"/>
      <c r="N61" s="53"/>
    </row>
    <row r="62" spans="1:14" x14ac:dyDescent="0.25">
      <c r="A62" s="57" t="s">
        <v>218</v>
      </c>
      <c r="B62" s="58"/>
      <c r="C62" s="58"/>
      <c r="D62" s="58"/>
      <c r="E62" s="76">
        <f>M19+M60</f>
        <v>300896260</v>
      </c>
      <c r="H62" s="44"/>
      <c r="I62" s="44"/>
      <c r="J62" s="44"/>
      <c r="K62" s="44"/>
      <c r="L62" s="44"/>
      <c r="M62" s="44"/>
      <c r="N62" s="44"/>
    </row>
    <row r="63" spans="1:14" ht="15.75" thickBot="1" x14ac:dyDescent="0.3">
      <c r="A63" s="60" t="s">
        <v>219</v>
      </c>
      <c r="B63" s="61"/>
      <c r="C63" s="61"/>
      <c r="D63" s="61"/>
      <c r="E63" s="77">
        <f>N19+N60</f>
        <v>182862260</v>
      </c>
      <c r="G63" s="54"/>
      <c r="H63" s="54"/>
      <c r="I63" s="54"/>
      <c r="J63" s="54"/>
      <c r="L63" s="55"/>
      <c r="M63" s="55"/>
      <c r="N63" s="55"/>
    </row>
  </sheetData>
  <autoFilter ref="A3:N3" xr:uid="{0F361045-CEC2-4F77-BF95-85D62052C2DD}"/>
  <mergeCells count="2">
    <mergeCell ref="A21:C21"/>
    <mergeCell ref="H21:M21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34FB-0EC0-4A8B-A458-6AAFC7E0C95A}">
  <dimension ref="A2:P58"/>
  <sheetViews>
    <sheetView zoomScale="90" zoomScaleNormal="90" workbookViewId="0">
      <selection activeCell="N21" sqref="N21"/>
    </sheetView>
  </sheetViews>
  <sheetFormatPr defaultColWidth="9.140625" defaultRowHeight="15" x14ac:dyDescent="0.25"/>
  <cols>
    <col min="1" max="1" width="12.28515625" style="5" customWidth="1"/>
    <col min="2" max="2" width="13.5703125" style="5" customWidth="1"/>
    <col min="3" max="3" width="8.42578125" style="5" customWidth="1"/>
    <col min="4" max="4" width="8.5703125" style="5" customWidth="1"/>
    <col min="5" max="5" width="23.28515625" style="78" customWidth="1"/>
    <col min="6" max="6" width="8.42578125" style="5" customWidth="1"/>
    <col min="7" max="7" width="8.7109375" style="5" customWidth="1"/>
    <col min="8" max="8" width="7.85546875" style="15" customWidth="1"/>
    <col min="9" max="9" width="9.85546875" customWidth="1"/>
    <col min="10" max="10" width="10" customWidth="1"/>
    <col min="11" max="11" width="11.140625" customWidth="1"/>
    <col min="12" max="12" width="13.85546875" customWidth="1"/>
    <col min="13" max="13" width="14.140625" customWidth="1"/>
    <col min="14" max="14" width="15.5703125" style="5" customWidth="1"/>
    <col min="15" max="15" width="9" style="5" bestFit="1" customWidth="1"/>
    <col min="16" max="16384" width="9.140625" style="5"/>
  </cols>
  <sheetData>
    <row r="2" spans="1:16" ht="15.75" x14ac:dyDescent="0.25">
      <c r="A2" s="2"/>
      <c r="B2" s="3"/>
      <c r="C2" s="3"/>
      <c r="D2" s="1" t="s">
        <v>5</v>
      </c>
      <c r="E2" s="3"/>
      <c r="F2" s="3"/>
      <c r="G2" s="3"/>
      <c r="H2" s="13"/>
      <c r="N2" s="3"/>
      <c r="O2" s="4"/>
      <c r="P2" s="4"/>
    </row>
    <row r="3" spans="1:16" ht="33.75" x14ac:dyDescent="0.25">
      <c r="A3" s="6" t="s">
        <v>0</v>
      </c>
      <c r="B3" s="6" t="s">
        <v>1</v>
      </c>
      <c r="C3" s="6" t="s">
        <v>2</v>
      </c>
      <c r="D3" s="6" t="s">
        <v>6</v>
      </c>
      <c r="E3" s="6" t="s">
        <v>98</v>
      </c>
      <c r="F3" s="6" t="s">
        <v>7</v>
      </c>
      <c r="G3" s="6" t="s">
        <v>102</v>
      </c>
      <c r="H3" s="14" t="s">
        <v>103</v>
      </c>
      <c r="I3" s="6" t="s">
        <v>13</v>
      </c>
      <c r="J3" s="6" t="s">
        <v>14</v>
      </c>
      <c r="K3" s="6" t="s">
        <v>101</v>
      </c>
      <c r="L3" s="6" t="s">
        <v>112</v>
      </c>
      <c r="M3" s="6" t="s">
        <v>100</v>
      </c>
      <c r="N3" s="6" t="s">
        <v>108</v>
      </c>
      <c r="O3" s="4"/>
      <c r="P3" s="4"/>
    </row>
    <row r="4" spans="1:16" ht="22.5" customHeight="1" x14ac:dyDescent="0.25">
      <c r="A4" s="7" t="s">
        <v>9</v>
      </c>
      <c r="B4" s="7" t="s">
        <v>10</v>
      </c>
      <c r="C4" s="7" t="s">
        <v>12</v>
      </c>
      <c r="D4" s="20" t="s">
        <v>11</v>
      </c>
      <c r="E4" s="25" t="s">
        <v>241</v>
      </c>
      <c r="F4" s="11" t="s">
        <v>121</v>
      </c>
      <c r="G4" s="17">
        <v>0</v>
      </c>
      <c r="H4" s="17">
        <f t="shared" ref="H4:H17" si="0">I4+J4</f>
        <v>18</v>
      </c>
      <c r="I4" s="18">
        <v>10</v>
      </c>
      <c r="J4" s="18">
        <v>8</v>
      </c>
      <c r="K4" s="21">
        <v>3900000</v>
      </c>
      <c r="L4" s="35">
        <f t="shared" ref="L4:L14" si="1">G4*K4</f>
        <v>0</v>
      </c>
      <c r="M4" s="23">
        <f t="shared" ref="M4:M18" si="2">H4*K4</f>
        <v>70200000</v>
      </c>
      <c r="N4" s="32">
        <f t="shared" ref="N4:N18" si="3">M4-L4</f>
        <v>70200000</v>
      </c>
      <c r="O4" s="4"/>
    </row>
    <row r="5" spans="1:16" ht="22.5" customHeight="1" x14ac:dyDescent="0.25">
      <c r="A5" s="7" t="s">
        <v>15</v>
      </c>
      <c r="B5" s="7" t="s">
        <v>97</v>
      </c>
      <c r="C5" s="7" t="s">
        <v>96</v>
      </c>
      <c r="D5" s="20" t="s">
        <v>95</v>
      </c>
      <c r="E5" s="25" t="s">
        <v>16</v>
      </c>
      <c r="F5" s="11" t="s">
        <v>95</v>
      </c>
      <c r="G5" s="17">
        <v>0</v>
      </c>
      <c r="H5" s="17">
        <f t="shared" si="0"/>
        <v>2</v>
      </c>
      <c r="I5" s="18">
        <v>2</v>
      </c>
      <c r="J5" s="18">
        <v>0</v>
      </c>
      <c r="K5" s="21">
        <v>287500</v>
      </c>
      <c r="L5" s="35">
        <f t="shared" si="1"/>
        <v>0</v>
      </c>
      <c r="M5" s="23">
        <f t="shared" si="2"/>
        <v>575000</v>
      </c>
      <c r="N5" s="32">
        <f t="shared" si="3"/>
        <v>575000</v>
      </c>
      <c r="O5" s="4"/>
    </row>
    <row r="6" spans="1:16" ht="23.25" customHeight="1" x14ac:dyDescent="0.25">
      <c r="A6" s="7" t="s">
        <v>93</v>
      </c>
      <c r="B6" s="7" t="s">
        <v>17</v>
      </c>
      <c r="C6" s="7" t="s">
        <v>94</v>
      </c>
      <c r="D6" s="20" t="s">
        <v>95</v>
      </c>
      <c r="E6" s="25" t="s">
        <v>230</v>
      </c>
      <c r="F6" s="11" t="s">
        <v>95</v>
      </c>
      <c r="G6" s="17">
        <v>1</v>
      </c>
      <c r="H6" s="17">
        <f t="shared" si="0"/>
        <v>2</v>
      </c>
      <c r="I6" s="18">
        <v>2</v>
      </c>
      <c r="J6" s="18">
        <v>0</v>
      </c>
      <c r="K6" s="21">
        <v>200000</v>
      </c>
      <c r="L6" s="35">
        <f t="shared" si="1"/>
        <v>200000</v>
      </c>
      <c r="M6" s="23">
        <f t="shared" si="2"/>
        <v>400000</v>
      </c>
      <c r="N6" s="32">
        <f t="shared" si="3"/>
        <v>200000</v>
      </c>
      <c r="O6" s="4"/>
      <c r="P6" s="4"/>
    </row>
    <row r="7" spans="1:16" ht="18.75" customHeight="1" x14ac:dyDescent="0.25">
      <c r="A7" s="7" t="s">
        <v>130</v>
      </c>
      <c r="B7" s="7" t="s">
        <v>129</v>
      </c>
      <c r="C7" s="7" t="s">
        <v>123</v>
      </c>
      <c r="D7" s="20" t="s">
        <v>95</v>
      </c>
      <c r="E7" s="25" t="s">
        <v>124</v>
      </c>
      <c r="F7" s="11" t="s">
        <v>95</v>
      </c>
      <c r="G7" s="17">
        <v>0</v>
      </c>
      <c r="H7" s="17">
        <f t="shared" si="0"/>
        <v>6</v>
      </c>
      <c r="I7" s="18">
        <v>0</v>
      </c>
      <c r="J7" s="18">
        <v>6</v>
      </c>
      <c r="K7" s="21">
        <v>450000</v>
      </c>
      <c r="L7" s="35">
        <f t="shared" si="1"/>
        <v>0</v>
      </c>
      <c r="M7" s="23">
        <f t="shared" si="2"/>
        <v>2700000</v>
      </c>
      <c r="N7" s="32">
        <f t="shared" si="3"/>
        <v>2700000</v>
      </c>
      <c r="O7" s="4"/>
      <c r="P7" s="4"/>
    </row>
    <row r="8" spans="1:16" ht="37.5" customHeight="1" x14ac:dyDescent="0.25">
      <c r="A8" s="7" t="s">
        <v>18</v>
      </c>
      <c r="B8" s="7" t="s">
        <v>19</v>
      </c>
      <c r="C8" s="7" t="s">
        <v>99</v>
      </c>
      <c r="D8" s="20" t="s">
        <v>11</v>
      </c>
      <c r="E8" s="25" t="s">
        <v>20</v>
      </c>
      <c r="F8" s="11" t="s">
        <v>95</v>
      </c>
      <c r="G8" s="17">
        <v>1</v>
      </c>
      <c r="H8" s="17">
        <f t="shared" si="0"/>
        <v>7</v>
      </c>
      <c r="I8" s="18">
        <v>3</v>
      </c>
      <c r="J8" s="18">
        <v>4</v>
      </c>
      <c r="K8" s="21">
        <v>1200000</v>
      </c>
      <c r="L8" s="35">
        <f t="shared" si="1"/>
        <v>1200000</v>
      </c>
      <c r="M8" s="23">
        <f t="shared" si="2"/>
        <v>8400000</v>
      </c>
      <c r="N8" s="32">
        <f t="shared" si="3"/>
        <v>7200000</v>
      </c>
      <c r="O8" s="4"/>
      <c r="P8" s="4"/>
    </row>
    <row r="9" spans="1:16" ht="26.25" customHeight="1" x14ac:dyDescent="0.25">
      <c r="A9" s="7" t="s">
        <v>104</v>
      </c>
      <c r="B9" s="7" t="s">
        <v>21</v>
      </c>
      <c r="C9" s="7" t="s">
        <v>105</v>
      </c>
      <c r="D9" s="20" t="s">
        <v>95</v>
      </c>
      <c r="E9" s="25" t="s">
        <v>22</v>
      </c>
      <c r="F9" s="11" t="s">
        <v>95</v>
      </c>
      <c r="G9" s="17">
        <v>0</v>
      </c>
      <c r="H9" s="17">
        <f t="shared" si="0"/>
        <v>1</v>
      </c>
      <c r="I9" s="18">
        <v>1</v>
      </c>
      <c r="J9" s="18">
        <v>0</v>
      </c>
      <c r="K9" s="18"/>
      <c r="L9" s="35">
        <f t="shared" si="1"/>
        <v>0</v>
      </c>
      <c r="M9" s="23">
        <f t="shared" si="2"/>
        <v>0</v>
      </c>
      <c r="N9" s="32">
        <f t="shared" si="3"/>
        <v>0</v>
      </c>
      <c r="O9" s="4"/>
      <c r="P9" s="4"/>
    </row>
    <row r="10" spans="1:16" ht="26.25" customHeight="1" x14ac:dyDescent="0.25">
      <c r="A10" s="7" t="s">
        <v>109</v>
      </c>
      <c r="B10" s="7" t="s">
        <v>23</v>
      </c>
      <c r="C10" s="7" t="s">
        <v>106</v>
      </c>
      <c r="D10" s="20" t="s">
        <v>95</v>
      </c>
      <c r="E10" s="25" t="s">
        <v>24</v>
      </c>
      <c r="F10" s="11" t="s">
        <v>95</v>
      </c>
      <c r="G10" s="17">
        <v>1</v>
      </c>
      <c r="H10" s="17">
        <f t="shared" si="0"/>
        <v>3</v>
      </c>
      <c r="I10" s="18">
        <v>1</v>
      </c>
      <c r="J10" s="18">
        <v>2</v>
      </c>
      <c r="K10" s="21">
        <v>1600000</v>
      </c>
      <c r="L10" s="35">
        <f t="shared" si="1"/>
        <v>1600000</v>
      </c>
      <c r="M10" s="23">
        <f t="shared" si="2"/>
        <v>4800000</v>
      </c>
      <c r="N10" s="32">
        <f t="shared" si="3"/>
        <v>3200000</v>
      </c>
      <c r="O10" s="4"/>
      <c r="P10" s="4"/>
    </row>
    <row r="11" spans="1:16" ht="35.25" customHeight="1" x14ac:dyDescent="0.25">
      <c r="A11" s="7" t="s">
        <v>222</v>
      </c>
      <c r="B11" s="7" t="s">
        <v>25</v>
      </c>
      <c r="C11" s="7" t="s">
        <v>107</v>
      </c>
      <c r="D11" s="20" t="s">
        <v>11</v>
      </c>
      <c r="E11" s="25" t="s">
        <v>26</v>
      </c>
      <c r="F11" s="11" t="s">
        <v>11</v>
      </c>
      <c r="G11" s="17">
        <v>0</v>
      </c>
      <c r="H11" s="17">
        <f t="shared" si="0"/>
        <v>16</v>
      </c>
      <c r="I11" s="18">
        <v>9</v>
      </c>
      <c r="J11" s="18">
        <v>7</v>
      </c>
      <c r="K11" s="21">
        <v>80000</v>
      </c>
      <c r="L11" s="35">
        <f t="shared" si="1"/>
        <v>0</v>
      </c>
      <c r="M11" s="23">
        <f t="shared" si="2"/>
        <v>1280000</v>
      </c>
      <c r="N11" s="32">
        <f t="shared" si="3"/>
        <v>1280000</v>
      </c>
      <c r="O11" s="4"/>
      <c r="P11" s="4"/>
    </row>
    <row r="12" spans="1:16" ht="29.1" customHeight="1" x14ac:dyDescent="0.25">
      <c r="A12" s="7" t="s">
        <v>125</v>
      </c>
      <c r="B12" s="7" t="s">
        <v>27</v>
      </c>
      <c r="C12" s="7"/>
      <c r="D12" s="20" t="s">
        <v>127</v>
      </c>
      <c r="E12" s="25" t="s">
        <v>126</v>
      </c>
      <c r="F12" s="11" t="s">
        <v>95</v>
      </c>
      <c r="G12" s="17">
        <v>0</v>
      </c>
      <c r="H12" s="17">
        <f t="shared" si="0"/>
        <v>5</v>
      </c>
      <c r="I12" s="18">
        <v>0</v>
      </c>
      <c r="J12" s="18">
        <v>5</v>
      </c>
      <c r="K12" s="18"/>
      <c r="L12" s="35">
        <f t="shared" si="1"/>
        <v>0</v>
      </c>
      <c r="M12" s="23">
        <f t="shared" si="2"/>
        <v>0</v>
      </c>
      <c r="N12" s="32">
        <f t="shared" si="3"/>
        <v>0</v>
      </c>
      <c r="O12" s="4"/>
      <c r="P12" s="4"/>
    </row>
    <row r="13" spans="1:16" ht="24" customHeight="1" x14ac:dyDescent="0.25">
      <c r="A13" s="7" t="s">
        <v>173</v>
      </c>
      <c r="B13" s="7" t="s">
        <v>174</v>
      </c>
      <c r="C13" s="7" t="s">
        <v>175</v>
      </c>
      <c r="D13" s="20" t="s">
        <v>176</v>
      </c>
      <c r="E13" s="25" t="s">
        <v>223</v>
      </c>
      <c r="F13" s="11" t="s">
        <v>95</v>
      </c>
      <c r="G13" s="17">
        <v>0</v>
      </c>
      <c r="H13" s="17">
        <f t="shared" si="0"/>
        <v>5</v>
      </c>
      <c r="I13" s="18">
        <v>3</v>
      </c>
      <c r="J13" s="18">
        <v>2</v>
      </c>
      <c r="K13" s="18"/>
      <c r="L13" s="35">
        <f t="shared" si="1"/>
        <v>0</v>
      </c>
      <c r="M13" s="23">
        <f t="shared" si="2"/>
        <v>0</v>
      </c>
      <c r="N13" s="32">
        <f t="shared" si="3"/>
        <v>0</v>
      </c>
      <c r="O13" s="4"/>
      <c r="P13" s="4"/>
    </row>
    <row r="14" spans="1:16" ht="24" customHeight="1" x14ac:dyDescent="0.25">
      <c r="A14" s="7" t="s">
        <v>182</v>
      </c>
      <c r="B14" s="7" t="s">
        <v>181</v>
      </c>
      <c r="C14" s="7" t="s">
        <v>183</v>
      </c>
      <c r="D14" s="20" t="s">
        <v>184</v>
      </c>
      <c r="E14" s="25" t="s">
        <v>221</v>
      </c>
      <c r="F14" s="11" t="s">
        <v>95</v>
      </c>
      <c r="G14" s="17">
        <v>0</v>
      </c>
      <c r="H14" s="17">
        <f t="shared" si="0"/>
        <v>4</v>
      </c>
      <c r="I14" s="18">
        <v>0</v>
      </c>
      <c r="J14" s="18">
        <v>4</v>
      </c>
      <c r="K14" s="21">
        <v>4000000</v>
      </c>
      <c r="L14" s="35">
        <f t="shared" si="1"/>
        <v>0</v>
      </c>
      <c r="M14" s="23">
        <f t="shared" si="2"/>
        <v>16000000</v>
      </c>
      <c r="N14" s="32">
        <f t="shared" si="3"/>
        <v>16000000</v>
      </c>
      <c r="O14" s="4"/>
      <c r="P14" s="4"/>
    </row>
    <row r="15" spans="1:16" ht="24" customHeight="1" x14ac:dyDescent="0.25">
      <c r="A15" s="7" t="s">
        <v>201</v>
      </c>
      <c r="B15" s="7" t="s">
        <v>202</v>
      </c>
      <c r="C15" s="7" t="s">
        <v>203</v>
      </c>
      <c r="D15" s="20" t="s">
        <v>95</v>
      </c>
      <c r="E15" s="25" t="s">
        <v>204</v>
      </c>
      <c r="F15" s="11" t="s">
        <v>95</v>
      </c>
      <c r="G15" s="17">
        <v>1</v>
      </c>
      <c r="H15" s="17">
        <f t="shared" si="0"/>
        <v>6</v>
      </c>
      <c r="I15" s="18">
        <v>0</v>
      </c>
      <c r="J15" s="18">
        <v>6</v>
      </c>
      <c r="K15" s="21">
        <v>30210</v>
      </c>
      <c r="L15" s="35"/>
      <c r="M15" s="23">
        <f t="shared" si="2"/>
        <v>181260</v>
      </c>
      <c r="N15" s="32">
        <f t="shared" si="3"/>
        <v>181260</v>
      </c>
      <c r="O15" s="4"/>
      <c r="P15" s="4"/>
    </row>
    <row r="16" spans="1:16" ht="24" customHeight="1" x14ac:dyDescent="0.25">
      <c r="A16" s="7" t="s">
        <v>205</v>
      </c>
      <c r="B16" s="7" t="s">
        <v>206</v>
      </c>
      <c r="C16" s="7" t="s">
        <v>207</v>
      </c>
      <c r="D16" s="20" t="s">
        <v>95</v>
      </c>
      <c r="E16" s="25" t="s">
        <v>239</v>
      </c>
      <c r="F16" s="11" t="s">
        <v>95</v>
      </c>
      <c r="G16" s="17">
        <v>0</v>
      </c>
      <c r="H16" s="17">
        <f t="shared" si="0"/>
        <v>3</v>
      </c>
      <c r="I16" s="18">
        <v>0</v>
      </c>
      <c r="J16" s="18">
        <v>3</v>
      </c>
      <c r="K16" s="21">
        <v>284000</v>
      </c>
      <c r="L16" s="35"/>
      <c r="M16" s="23">
        <f t="shared" si="2"/>
        <v>852000</v>
      </c>
      <c r="N16" s="32">
        <f t="shared" si="3"/>
        <v>852000</v>
      </c>
      <c r="O16" s="4"/>
      <c r="P16" s="4"/>
    </row>
    <row r="17" spans="1:16" ht="24" customHeight="1" x14ac:dyDescent="0.25">
      <c r="A17" s="7" t="s">
        <v>208</v>
      </c>
      <c r="B17" s="7" t="s">
        <v>209</v>
      </c>
      <c r="C17" s="7" t="s">
        <v>210</v>
      </c>
      <c r="D17" s="20" t="s">
        <v>95</v>
      </c>
      <c r="E17" s="25" t="s">
        <v>211</v>
      </c>
      <c r="F17" s="11" t="s">
        <v>95</v>
      </c>
      <c r="G17" s="17">
        <v>0</v>
      </c>
      <c r="H17" s="17">
        <f t="shared" si="0"/>
        <v>2</v>
      </c>
      <c r="I17" s="18">
        <v>0</v>
      </c>
      <c r="J17" s="18">
        <v>2</v>
      </c>
      <c r="K17" s="21">
        <v>455000</v>
      </c>
      <c r="L17" s="35"/>
      <c r="M17" s="23">
        <f t="shared" si="2"/>
        <v>910000</v>
      </c>
      <c r="N17" s="32">
        <f t="shared" si="3"/>
        <v>910000</v>
      </c>
      <c r="O17" s="4"/>
      <c r="P17" s="4"/>
    </row>
    <row r="18" spans="1:16" ht="22.5" customHeight="1" x14ac:dyDescent="0.25">
      <c r="A18" s="7"/>
      <c r="B18" s="7"/>
      <c r="C18" s="7"/>
      <c r="D18" s="20"/>
      <c r="E18" s="25"/>
      <c r="F18" s="11"/>
      <c r="G18" s="17"/>
      <c r="H18" s="17"/>
      <c r="I18" s="18"/>
      <c r="J18" s="18"/>
      <c r="K18" s="18"/>
      <c r="L18" s="35"/>
      <c r="M18" s="23">
        <f t="shared" si="2"/>
        <v>0</v>
      </c>
      <c r="N18" s="32">
        <f t="shared" si="3"/>
        <v>0</v>
      </c>
      <c r="O18" s="4"/>
      <c r="P18" s="4"/>
    </row>
    <row r="19" spans="1:16" x14ac:dyDescent="0.25">
      <c r="A19" s="56" t="s">
        <v>217</v>
      </c>
      <c r="B19" s="3"/>
      <c r="C19" s="3"/>
      <c r="D19" s="8"/>
      <c r="E19" s="3"/>
      <c r="F19" s="3"/>
      <c r="G19" s="67">
        <f>SUM(G4:G18)</f>
        <v>4</v>
      </c>
      <c r="H19" s="67">
        <f>SUM(H4:H18)</f>
        <v>80</v>
      </c>
      <c r="I19" s="67">
        <f>SUM(I4:I18)</f>
        <v>31</v>
      </c>
      <c r="J19" s="67">
        <f>SUM(J4:J18)</f>
        <v>49</v>
      </c>
      <c r="K19" s="72"/>
      <c r="L19" s="40">
        <f>SUM(L4:L18)</f>
        <v>3000000</v>
      </c>
      <c r="M19" s="40">
        <f>SUM(M4:M18)</f>
        <v>106298260</v>
      </c>
      <c r="N19" s="41">
        <f>SUM(N4:N18)</f>
        <v>103298260</v>
      </c>
      <c r="O19" s="4"/>
      <c r="P19" s="4"/>
    </row>
    <row r="20" spans="1:16" x14ac:dyDescent="0.25">
      <c r="A20" s="38"/>
      <c r="B20" s="3"/>
      <c r="C20" s="3"/>
      <c r="D20" s="8"/>
      <c r="E20" s="3"/>
      <c r="F20" s="3"/>
      <c r="G20" s="3"/>
      <c r="H20" s="3"/>
      <c r="I20" s="3"/>
      <c r="J20" s="3"/>
      <c r="L20" s="42"/>
      <c r="M20" s="42"/>
      <c r="N20" s="43"/>
      <c r="O20" s="4"/>
      <c r="P20" s="4"/>
    </row>
    <row r="21" spans="1:16" x14ac:dyDescent="0.25">
      <c r="A21" s="80"/>
      <c r="B21" s="80"/>
      <c r="C21" s="80"/>
      <c r="D21" s="65" t="s">
        <v>152</v>
      </c>
      <c r="E21" s="73"/>
      <c r="F21" s="65"/>
      <c r="G21" s="65"/>
      <c r="H21" s="81" t="s">
        <v>33</v>
      </c>
      <c r="I21" s="81"/>
      <c r="J21" s="81"/>
      <c r="K21" s="81"/>
      <c r="L21" s="81"/>
      <c r="M21" s="82"/>
      <c r="N21" s="79" t="s">
        <v>91</v>
      </c>
    </row>
    <row r="22" spans="1:16" ht="33.75" x14ac:dyDescent="0.25">
      <c r="A22" s="6" t="s">
        <v>0</v>
      </c>
      <c r="B22" s="6" t="s">
        <v>1</v>
      </c>
      <c r="C22" s="6" t="s">
        <v>2</v>
      </c>
      <c r="D22" s="6" t="s">
        <v>6</v>
      </c>
      <c r="E22" s="6" t="s">
        <v>8</v>
      </c>
      <c r="F22" s="6" t="s">
        <v>7</v>
      </c>
      <c r="G22" s="6" t="s">
        <v>102</v>
      </c>
      <c r="H22" s="6" t="s">
        <v>69</v>
      </c>
      <c r="I22" s="6" t="s">
        <v>133</v>
      </c>
      <c r="J22" s="6" t="s">
        <v>134</v>
      </c>
      <c r="K22" s="6" t="s">
        <v>101</v>
      </c>
      <c r="L22" s="6" t="s">
        <v>112</v>
      </c>
      <c r="M22" s="6" t="s">
        <v>100</v>
      </c>
      <c r="N22" s="6" t="s">
        <v>200</v>
      </c>
      <c r="O22" s="4"/>
      <c r="P22" s="4"/>
    </row>
    <row r="23" spans="1:16" ht="23.25" x14ac:dyDescent="0.25">
      <c r="A23" s="9" t="s">
        <v>92</v>
      </c>
      <c r="B23" s="22" t="s">
        <v>111</v>
      </c>
      <c r="C23" s="22" t="s">
        <v>110</v>
      </c>
      <c r="D23" s="24" t="s">
        <v>11</v>
      </c>
      <c r="E23" s="25" t="s">
        <v>32</v>
      </c>
      <c r="F23" s="63" t="s">
        <v>131</v>
      </c>
      <c r="G23" s="27">
        <v>0</v>
      </c>
      <c r="H23" s="26">
        <f>I23+J23</f>
        <v>6</v>
      </c>
      <c r="I23" s="27">
        <v>4</v>
      </c>
      <c r="J23" s="27">
        <v>2</v>
      </c>
      <c r="K23" s="30">
        <v>10000000</v>
      </c>
      <c r="L23" s="31">
        <f t="shared" ref="L23:L47" si="4">G23*K23</f>
        <v>0</v>
      </c>
      <c r="M23" s="34">
        <f t="shared" ref="M23:M47" si="5">H23*K23</f>
        <v>60000000</v>
      </c>
      <c r="N23" s="33">
        <f t="shared" ref="N23:N54" si="6">M23-L23</f>
        <v>60000000</v>
      </c>
      <c r="O23" s="4"/>
      <c r="P23" s="4"/>
    </row>
    <row r="24" spans="1:16" ht="33" customHeight="1" x14ac:dyDescent="0.25">
      <c r="A24" s="9" t="s">
        <v>113</v>
      </c>
      <c r="B24" s="7" t="s">
        <v>28</v>
      </c>
      <c r="C24" s="7" t="s">
        <v>114</v>
      </c>
      <c r="D24" s="12" t="s">
        <v>11</v>
      </c>
      <c r="E24" s="25" t="s">
        <v>29</v>
      </c>
      <c r="F24" s="63" t="s">
        <v>131</v>
      </c>
      <c r="G24" s="26">
        <v>3</v>
      </c>
      <c r="H24" s="26">
        <f>I24+J24</f>
        <v>6</v>
      </c>
      <c r="I24" s="18">
        <v>3</v>
      </c>
      <c r="J24" s="18">
        <v>3</v>
      </c>
      <c r="K24" s="21">
        <v>2530000</v>
      </c>
      <c r="L24" s="31">
        <f t="shared" si="4"/>
        <v>7590000</v>
      </c>
      <c r="M24" s="34">
        <f t="shared" si="5"/>
        <v>15180000</v>
      </c>
      <c r="N24" s="33">
        <f t="shared" si="6"/>
        <v>7590000</v>
      </c>
      <c r="O24" s="4"/>
    </row>
    <row r="25" spans="1:16" ht="30" customHeight="1" x14ac:dyDescent="0.25">
      <c r="A25" s="9" t="s">
        <v>30</v>
      </c>
      <c r="B25" s="7" t="s">
        <v>31</v>
      </c>
      <c r="C25" s="7" t="s">
        <v>115</v>
      </c>
      <c r="D25" s="12" t="s">
        <v>121</v>
      </c>
      <c r="E25" s="25" t="s">
        <v>122</v>
      </c>
      <c r="F25" s="26" t="s">
        <v>95</v>
      </c>
      <c r="G25" s="26">
        <v>5</v>
      </c>
      <c r="H25" s="26">
        <f>I25+J25</f>
        <v>7</v>
      </c>
      <c r="I25" s="18">
        <v>3</v>
      </c>
      <c r="J25" s="18">
        <v>4</v>
      </c>
      <c r="K25" s="21">
        <v>1120000</v>
      </c>
      <c r="L25" s="31">
        <f t="shared" si="4"/>
        <v>5600000</v>
      </c>
      <c r="M25" s="34">
        <f t="shared" si="5"/>
        <v>7840000</v>
      </c>
      <c r="N25" s="33">
        <f t="shared" si="6"/>
        <v>2240000</v>
      </c>
      <c r="O25" s="4"/>
    </row>
    <row r="26" spans="1:16" ht="34.5" customHeight="1" x14ac:dyDescent="0.25">
      <c r="A26" s="9" t="s">
        <v>117</v>
      </c>
      <c r="B26" s="7" t="s">
        <v>119</v>
      </c>
      <c r="C26" s="7" t="s">
        <v>118</v>
      </c>
      <c r="D26" s="12" t="s">
        <v>11</v>
      </c>
      <c r="E26" s="25" t="s">
        <v>120</v>
      </c>
      <c r="F26" s="26" t="s">
        <v>95</v>
      </c>
      <c r="G26" s="26">
        <v>17</v>
      </c>
      <c r="H26" s="26">
        <v>22</v>
      </c>
      <c r="I26" s="18">
        <v>17</v>
      </c>
      <c r="J26" s="18">
        <v>0</v>
      </c>
      <c r="K26" s="21">
        <v>765000</v>
      </c>
      <c r="L26" s="31">
        <f t="shared" si="4"/>
        <v>13005000</v>
      </c>
      <c r="M26" s="34">
        <f t="shared" si="5"/>
        <v>16830000</v>
      </c>
      <c r="N26" s="33">
        <f t="shared" si="6"/>
        <v>3825000</v>
      </c>
      <c r="O26" s="4"/>
      <c r="P26" s="4"/>
    </row>
    <row r="27" spans="1:16" ht="39.75" customHeight="1" x14ac:dyDescent="0.25">
      <c r="A27" s="9" t="s">
        <v>36</v>
      </c>
      <c r="B27" s="7" t="s">
        <v>37</v>
      </c>
      <c r="C27" s="7" t="s">
        <v>132</v>
      </c>
      <c r="D27" s="12" t="s">
        <v>95</v>
      </c>
      <c r="E27" s="25" t="s">
        <v>136</v>
      </c>
      <c r="F27" s="26" t="s">
        <v>95</v>
      </c>
      <c r="G27" s="26">
        <v>26</v>
      </c>
      <c r="H27" s="26">
        <f t="shared" ref="H27:H54" si="7">I27+J27</f>
        <v>27</v>
      </c>
      <c r="I27" s="18">
        <v>17</v>
      </c>
      <c r="J27" s="18">
        <v>10</v>
      </c>
      <c r="K27" s="21">
        <v>600000</v>
      </c>
      <c r="L27" s="31">
        <f t="shared" si="4"/>
        <v>15600000</v>
      </c>
      <c r="M27" s="34">
        <f t="shared" si="5"/>
        <v>16200000</v>
      </c>
      <c r="N27" s="33">
        <f t="shared" si="6"/>
        <v>600000</v>
      </c>
      <c r="O27" s="4"/>
      <c r="P27" s="4"/>
    </row>
    <row r="28" spans="1:16" ht="23.25" x14ac:dyDescent="0.25">
      <c r="A28" s="70" t="s">
        <v>225</v>
      </c>
      <c r="B28" s="10" t="s">
        <v>224</v>
      </c>
      <c r="C28" s="10"/>
      <c r="D28" s="28" t="s">
        <v>95</v>
      </c>
      <c r="E28" s="74" t="s">
        <v>226</v>
      </c>
      <c r="F28" s="29" t="s">
        <v>95</v>
      </c>
      <c r="G28" s="29">
        <v>18</v>
      </c>
      <c r="H28" s="26">
        <f t="shared" si="7"/>
        <v>30</v>
      </c>
      <c r="I28" s="18">
        <v>0</v>
      </c>
      <c r="J28" s="18">
        <v>30</v>
      </c>
      <c r="K28" s="21">
        <v>300000</v>
      </c>
      <c r="L28" s="31">
        <f t="shared" si="4"/>
        <v>5400000</v>
      </c>
      <c r="M28" s="34">
        <f t="shared" si="5"/>
        <v>9000000</v>
      </c>
      <c r="N28" s="33">
        <f t="shared" si="6"/>
        <v>3600000</v>
      </c>
    </row>
    <row r="29" spans="1:16" ht="18.75" customHeight="1" x14ac:dyDescent="0.25">
      <c r="A29" s="7" t="s">
        <v>116</v>
      </c>
      <c r="B29" s="7" t="s">
        <v>34</v>
      </c>
      <c r="C29" s="7" t="s">
        <v>128</v>
      </c>
      <c r="D29" s="12" t="s">
        <v>95</v>
      </c>
      <c r="E29" s="25" t="s">
        <v>35</v>
      </c>
      <c r="F29" s="26" t="s">
        <v>95</v>
      </c>
      <c r="G29" s="26">
        <v>2</v>
      </c>
      <c r="H29" s="26">
        <f t="shared" si="7"/>
        <v>3</v>
      </c>
      <c r="I29" s="18">
        <v>2</v>
      </c>
      <c r="J29" s="18">
        <v>1</v>
      </c>
      <c r="K29" s="21">
        <v>1500000</v>
      </c>
      <c r="L29" s="31">
        <f t="shared" si="4"/>
        <v>3000000</v>
      </c>
      <c r="M29" s="34">
        <f t="shared" si="5"/>
        <v>4500000</v>
      </c>
      <c r="N29" s="33">
        <f t="shared" si="6"/>
        <v>1500000</v>
      </c>
      <c r="O29" s="4"/>
      <c r="P29" s="4"/>
    </row>
    <row r="30" spans="1:16" ht="26.25" customHeight="1" x14ac:dyDescent="0.25">
      <c r="A30" s="7" t="s">
        <v>38</v>
      </c>
      <c r="B30" s="7" t="s">
        <v>39</v>
      </c>
      <c r="C30" s="7" t="s">
        <v>135</v>
      </c>
      <c r="D30" s="12" t="s">
        <v>95</v>
      </c>
      <c r="E30" s="25" t="s">
        <v>137</v>
      </c>
      <c r="F30" s="26" t="s">
        <v>95</v>
      </c>
      <c r="G30" s="26">
        <v>23</v>
      </c>
      <c r="H30" s="26">
        <f t="shared" si="7"/>
        <v>23</v>
      </c>
      <c r="I30" s="18">
        <v>15</v>
      </c>
      <c r="J30" s="18">
        <v>8</v>
      </c>
      <c r="K30" s="21">
        <v>20000</v>
      </c>
      <c r="L30" s="31">
        <f t="shared" si="4"/>
        <v>460000</v>
      </c>
      <c r="M30" s="34">
        <f t="shared" si="5"/>
        <v>460000</v>
      </c>
      <c r="N30" s="33">
        <f t="shared" si="6"/>
        <v>0</v>
      </c>
      <c r="O30" s="4"/>
      <c r="P30" s="4"/>
    </row>
    <row r="31" spans="1:16" ht="24" customHeight="1" x14ac:dyDescent="0.25">
      <c r="A31" s="7" t="s">
        <v>40</v>
      </c>
      <c r="B31" s="7" t="s">
        <v>139</v>
      </c>
      <c r="C31" s="7" t="s">
        <v>138</v>
      </c>
      <c r="D31" s="12" t="s">
        <v>11</v>
      </c>
      <c r="E31" s="25" t="s">
        <v>212</v>
      </c>
      <c r="F31" s="26" t="s">
        <v>95</v>
      </c>
      <c r="G31" s="26">
        <v>2</v>
      </c>
      <c r="H31" s="26">
        <f t="shared" si="7"/>
        <v>5</v>
      </c>
      <c r="I31" s="18">
        <v>3</v>
      </c>
      <c r="J31" s="18">
        <v>2</v>
      </c>
      <c r="K31" s="21">
        <v>500000</v>
      </c>
      <c r="L31" s="31">
        <f t="shared" si="4"/>
        <v>1000000</v>
      </c>
      <c r="M31" s="34">
        <f t="shared" si="5"/>
        <v>2500000</v>
      </c>
      <c r="N31" s="33">
        <f t="shared" si="6"/>
        <v>1500000</v>
      </c>
      <c r="O31" s="4"/>
      <c r="P31" s="4"/>
    </row>
    <row r="32" spans="1:16" ht="21" customHeight="1" x14ac:dyDescent="0.25">
      <c r="A32" s="7" t="s">
        <v>41</v>
      </c>
      <c r="B32" s="7" t="s">
        <v>42</v>
      </c>
      <c r="C32" s="7" t="s">
        <v>140</v>
      </c>
      <c r="D32" s="12" t="s">
        <v>141</v>
      </c>
      <c r="E32" s="25" t="s">
        <v>231</v>
      </c>
      <c r="F32" s="26" t="s">
        <v>95</v>
      </c>
      <c r="G32" s="26">
        <v>8</v>
      </c>
      <c r="H32" s="26">
        <f t="shared" si="7"/>
        <v>7</v>
      </c>
      <c r="I32" s="18">
        <v>1</v>
      </c>
      <c r="J32" s="18">
        <v>6</v>
      </c>
      <c r="K32" s="21">
        <v>40000</v>
      </c>
      <c r="L32" s="31">
        <f t="shared" si="4"/>
        <v>320000</v>
      </c>
      <c r="M32" s="34">
        <f t="shared" si="5"/>
        <v>280000</v>
      </c>
      <c r="N32" s="33">
        <f t="shared" si="6"/>
        <v>-40000</v>
      </c>
      <c r="O32" s="4"/>
      <c r="P32" s="4"/>
    </row>
    <row r="33" spans="1:16" ht="36" customHeight="1" x14ac:dyDescent="0.25">
      <c r="A33" s="7" t="s">
        <v>213</v>
      </c>
      <c r="B33" s="7" t="s">
        <v>214</v>
      </c>
      <c r="C33" s="7" t="s">
        <v>143</v>
      </c>
      <c r="D33" s="12" t="s">
        <v>121</v>
      </c>
      <c r="E33" s="25" t="s">
        <v>43</v>
      </c>
      <c r="F33" s="26" t="s">
        <v>95</v>
      </c>
      <c r="G33" s="26">
        <v>18</v>
      </c>
      <c r="H33" s="26">
        <f t="shared" si="7"/>
        <v>16</v>
      </c>
      <c r="I33" s="18">
        <v>8</v>
      </c>
      <c r="J33" s="18">
        <v>8</v>
      </c>
      <c r="K33" s="21">
        <v>223000</v>
      </c>
      <c r="L33" s="31">
        <f t="shared" si="4"/>
        <v>4014000</v>
      </c>
      <c r="M33" s="34">
        <f t="shared" si="5"/>
        <v>3568000</v>
      </c>
      <c r="N33" s="33">
        <f t="shared" si="6"/>
        <v>-446000</v>
      </c>
      <c r="O33" s="4"/>
      <c r="P33" s="4"/>
    </row>
    <row r="34" spans="1:16" ht="36.75" customHeight="1" x14ac:dyDescent="0.25">
      <c r="A34" s="7" t="s">
        <v>169</v>
      </c>
      <c r="B34" s="7" t="s">
        <v>52</v>
      </c>
      <c r="C34" s="7" t="s">
        <v>142</v>
      </c>
      <c r="D34" s="12" t="s">
        <v>95</v>
      </c>
      <c r="E34" s="25" t="s">
        <v>232</v>
      </c>
      <c r="F34" s="26" t="s">
        <v>95</v>
      </c>
      <c r="G34" s="26">
        <v>14</v>
      </c>
      <c r="H34" s="26">
        <f t="shared" si="7"/>
        <v>20</v>
      </c>
      <c r="I34" s="18">
        <v>18</v>
      </c>
      <c r="J34" s="18">
        <v>2</v>
      </c>
      <c r="K34" s="21">
        <v>60000</v>
      </c>
      <c r="L34" s="31">
        <f t="shared" si="4"/>
        <v>840000</v>
      </c>
      <c r="M34" s="34">
        <f t="shared" si="5"/>
        <v>1200000</v>
      </c>
      <c r="N34" s="33">
        <f t="shared" si="6"/>
        <v>360000</v>
      </c>
      <c r="O34" s="4"/>
      <c r="P34" s="4"/>
    </row>
    <row r="35" spans="1:16" ht="38.25" customHeight="1" x14ac:dyDescent="0.25">
      <c r="A35" s="7" t="s">
        <v>44</v>
      </c>
      <c r="B35" s="7" t="s">
        <v>45</v>
      </c>
      <c r="C35" s="7" t="s">
        <v>144</v>
      </c>
      <c r="D35" s="12" t="s">
        <v>11</v>
      </c>
      <c r="E35" s="25" t="s">
        <v>46</v>
      </c>
      <c r="F35" s="26" t="s">
        <v>95</v>
      </c>
      <c r="G35" s="26">
        <v>1</v>
      </c>
      <c r="H35" s="26">
        <f t="shared" si="7"/>
        <v>6</v>
      </c>
      <c r="I35" s="18">
        <v>3</v>
      </c>
      <c r="J35" s="18">
        <v>3</v>
      </c>
      <c r="K35" s="21">
        <v>400000</v>
      </c>
      <c r="L35" s="31">
        <f t="shared" si="4"/>
        <v>400000</v>
      </c>
      <c r="M35" s="34">
        <f t="shared" si="5"/>
        <v>2400000</v>
      </c>
      <c r="N35" s="33">
        <f t="shared" si="6"/>
        <v>2000000</v>
      </c>
      <c r="O35" s="4"/>
      <c r="P35" s="4"/>
    </row>
    <row r="36" spans="1:16" ht="33" customHeight="1" x14ac:dyDescent="0.25">
      <c r="A36" s="7" t="s">
        <v>47</v>
      </c>
      <c r="B36" s="7" t="s">
        <v>48</v>
      </c>
      <c r="C36" s="7" t="s">
        <v>145</v>
      </c>
      <c r="D36" s="12" t="s">
        <v>95</v>
      </c>
      <c r="E36" s="25" t="s">
        <v>215</v>
      </c>
      <c r="F36" s="26" t="s">
        <v>95</v>
      </c>
      <c r="G36" s="26">
        <v>5</v>
      </c>
      <c r="H36" s="26">
        <f t="shared" si="7"/>
        <v>6</v>
      </c>
      <c r="I36" s="18">
        <v>3</v>
      </c>
      <c r="J36" s="18">
        <v>3</v>
      </c>
      <c r="K36" s="21">
        <v>200000</v>
      </c>
      <c r="L36" s="31">
        <f t="shared" si="4"/>
        <v>1000000</v>
      </c>
      <c r="M36" s="34">
        <f t="shared" si="5"/>
        <v>1200000</v>
      </c>
      <c r="N36" s="33">
        <f t="shared" si="6"/>
        <v>200000</v>
      </c>
      <c r="O36" s="4"/>
      <c r="P36" s="4"/>
    </row>
    <row r="37" spans="1:16" ht="21.75" customHeight="1" x14ac:dyDescent="0.25">
      <c r="A37" s="7" t="s">
        <v>53</v>
      </c>
      <c r="B37" s="7" t="s">
        <v>54</v>
      </c>
      <c r="C37" s="7" t="s">
        <v>146</v>
      </c>
      <c r="D37" s="12" t="s">
        <v>95</v>
      </c>
      <c r="E37" s="25" t="s">
        <v>55</v>
      </c>
      <c r="F37" s="26" t="s">
        <v>95</v>
      </c>
      <c r="G37" s="26">
        <v>10</v>
      </c>
      <c r="H37" s="26">
        <f t="shared" si="7"/>
        <v>12</v>
      </c>
      <c r="I37" s="18">
        <v>6</v>
      </c>
      <c r="J37" s="18">
        <v>6</v>
      </c>
      <c r="K37" s="21">
        <v>300000</v>
      </c>
      <c r="L37" s="31">
        <f t="shared" si="4"/>
        <v>3000000</v>
      </c>
      <c r="M37" s="34">
        <f t="shared" si="5"/>
        <v>3600000</v>
      </c>
      <c r="N37" s="33">
        <f t="shared" si="6"/>
        <v>600000</v>
      </c>
      <c r="O37" s="4"/>
      <c r="P37" s="4"/>
    </row>
    <row r="38" spans="1:16" ht="27" customHeight="1" x14ac:dyDescent="0.25">
      <c r="A38" s="7" t="s">
        <v>169</v>
      </c>
      <c r="B38" s="7" t="s">
        <v>56</v>
      </c>
      <c r="C38" s="7" t="s">
        <v>147</v>
      </c>
      <c r="D38" s="12" t="s">
        <v>95</v>
      </c>
      <c r="E38" s="25" t="s">
        <v>232</v>
      </c>
      <c r="F38" s="26" t="s">
        <v>95</v>
      </c>
      <c r="G38" s="26">
        <v>2</v>
      </c>
      <c r="H38" s="26">
        <f t="shared" si="7"/>
        <v>6</v>
      </c>
      <c r="I38" s="18">
        <v>0</v>
      </c>
      <c r="J38" s="18">
        <v>6</v>
      </c>
      <c r="K38" s="21">
        <v>40000</v>
      </c>
      <c r="L38" s="31">
        <f t="shared" si="4"/>
        <v>80000</v>
      </c>
      <c r="M38" s="34">
        <f t="shared" si="5"/>
        <v>240000</v>
      </c>
      <c r="N38" s="33">
        <f t="shared" si="6"/>
        <v>160000</v>
      </c>
      <c r="O38" s="4"/>
      <c r="P38" s="4"/>
    </row>
    <row r="39" spans="1:16" ht="33.75" customHeight="1" x14ac:dyDescent="0.25">
      <c r="A39" s="7" t="s">
        <v>50</v>
      </c>
      <c r="B39" s="7" t="s">
        <v>49</v>
      </c>
      <c r="C39" s="7" t="s">
        <v>148</v>
      </c>
      <c r="D39" s="12" t="s">
        <v>95</v>
      </c>
      <c r="E39" s="25" t="s">
        <v>51</v>
      </c>
      <c r="F39" s="26" t="s">
        <v>95</v>
      </c>
      <c r="G39" s="26">
        <v>2</v>
      </c>
      <c r="H39" s="26">
        <f t="shared" si="7"/>
        <v>6</v>
      </c>
      <c r="I39" s="18">
        <v>3</v>
      </c>
      <c r="J39" s="18">
        <v>3</v>
      </c>
      <c r="K39" s="21">
        <v>400000</v>
      </c>
      <c r="L39" s="31">
        <f t="shared" si="4"/>
        <v>800000</v>
      </c>
      <c r="M39" s="34">
        <f t="shared" si="5"/>
        <v>2400000</v>
      </c>
      <c r="N39" s="33">
        <f t="shared" si="6"/>
        <v>1600000</v>
      </c>
      <c r="O39" s="4"/>
      <c r="P39" s="4"/>
    </row>
    <row r="40" spans="1:16" ht="14.25" customHeight="1" x14ac:dyDescent="0.25">
      <c r="A40" s="7" t="s">
        <v>57</v>
      </c>
      <c r="B40" s="7" t="s">
        <v>58</v>
      </c>
      <c r="C40" s="7" t="s">
        <v>149</v>
      </c>
      <c r="D40" s="12" t="s">
        <v>95</v>
      </c>
      <c r="E40" s="25" t="s">
        <v>59</v>
      </c>
      <c r="F40" s="26" t="s">
        <v>95</v>
      </c>
      <c r="G40" s="26">
        <v>4</v>
      </c>
      <c r="H40" s="26">
        <f t="shared" si="7"/>
        <v>4</v>
      </c>
      <c r="I40" s="18">
        <v>2</v>
      </c>
      <c r="J40" s="18">
        <v>2</v>
      </c>
      <c r="K40" s="21">
        <v>1600000</v>
      </c>
      <c r="L40" s="31">
        <f t="shared" si="4"/>
        <v>6400000</v>
      </c>
      <c r="M40" s="34">
        <f t="shared" si="5"/>
        <v>6400000</v>
      </c>
      <c r="N40" s="33">
        <f t="shared" si="6"/>
        <v>0</v>
      </c>
      <c r="O40" s="4"/>
      <c r="P40" s="4"/>
    </row>
    <row r="41" spans="1:16" ht="27.75" customHeight="1" x14ac:dyDescent="0.25">
      <c r="A41" s="7" t="s">
        <v>60</v>
      </c>
      <c r="B41" s="7" t="s">
        <v>61</v>
      </c>
      <c r="C41" s="7" t="s">
        <v>150</v>
      </c>
      <c r="D41" s="12" t="s">
        <v>95</v>
      </c>
      <c r="E41" s="25" t="s">
        <v>62</v>
      </c>
      <c r="F41" s="26" t="s">
        <v>95</v>
      </c>
      <c r="G41" s="26">
        <v>1</v>
      </c>
      <c r="H41" s="26">
        <f t="shared" si="7"/>
        <v>2</v>
      </c>
      <c r="I41" s="18">
        <v>1</v>
      </c>
      <c r="J41" s="18">
        <v>1</v>
      </c>
      <c r="K41" s="21">
        <v>500000</v>
      </c>
      <c r="L41" s="31">
        <f t="shared" si="4"/>
        <v>500000</v>
      </c>
      <c r="M41" s="34">
        <f t="shared" si="5"/>
        <v>1000000</v>
      </c>
      <c r="N41" s="33">
        <f t="shared" si="6"/>
        <v>500000</v>
      </c>
      <c r="O41" s="4"/>
      <c r="P41" s="4"/>
    </row>
    <row r="42" spans="1:16" ht="20.25" customHeight="1" x14ac:dyDescent="0.25">
      <c r="A42" s="7" t="s">
        <v>63</v>
      </c>
      <c r="B42" s="7" t="s">
        <v>64</v>
      </c>
      <c r="C42" s="7" t="s">
        <v>151</v>
      </c>
      <c r="D42" s="12" t="s">
        <v>95</v>
      </c>
      <c r="E42" s="25" t="s">
        <v>65</v>
      </c>
      <c r="F42" s="26" t="s">
        <v>95</v>
      </c>
      <c r="G42" s="26">
        <v>0</v>
      </c>
      <c r="H42" s="26">
        <f t="shared" si="7"/>
        <v>8</v>
      </c>
      <c r="I42" s="18">
        <v>2</v>
      </c>
      <c r="J42" s="18">
        <v>6</v>
      </c>
      <c r="K42" s="21">
        <v>160000</v>
      </c>
      <c r="L42" s="31">
        <f t="shared" si="4"/>
        <v>0</v>
      </c>
      <c r="M42" s="34">
        <f t="shared" si="5"/>
        <v>1280000</v>
      </c>
      <c r="N42" s="33">
        <f t="shared" si="6"/>
        <v>1280000</v>
      </c>
      <c r="O42" s="4"/>
      <c r="P42" s="4"/>
    </row>
    <row r="43" spans="1:16" ht="23.25" x14ac:dyDescent="0.25">
      <c r="A43" s="19" t="s">
        <v>3</v>
      </c>
      <c r="B43" s="10" t="s">
        <v>68</v>
      </c>
      <c r="C43" s="10" t="s">
        <v>154</v>
      </c>
      <c r="D43" s="28" t="s">
        <v>95</v>
      </c>
      <c r="E43" s="74" t="s">
        <v>233</v>
      </c>
      <c r="F43" s="29" t="s">
        <v>95</v>
      </c>
      <c r="G43" s="29">
        <v>1</v>
      </c>
      <c r="H43" s="26">
        <f t="shared" si="7"/>
        <v>3</v>
      </c>
      <c r="I43" s="18">
        <v>2</v>
      </c>
      <c r="J43" s="18">
        <v>1</v>
      </c>
      <c r="K43" s="21">
        <v>500000</v>
      </c>
      <c r="L43" s="31">
        <f t="shared" si="4"/>
        <v>500000</v>
      </c>
      <c r="M43" s="34">
        <f t="shared" si="5"/>
        <v>1500000</v>
      </c>
      <c r="N43" s="33">
        <f t="shared" si="6"/>
        <v>1000000</v>
      </c>
    </row>
    <row r="44" spans="1:16" ht="23.25" x14ac:dyDescent="0.25">
      <c r="A44" s="19" t="s">
        <v>155</v>
      </c>
      <c r="B44" s="16" t="s">
        <v>70</v>
      </c>
      <c r="C44" s="10" t="s">
        <v>156</v>
      </c>
      <c r="D44" s="28" t="s">
        <v>95</v>
      </c>
      <c r="E44" s="74" t="s">
        <v>157</v>
      </c>
      <c r="F44" s="29" t="s">
        <v>95</v>
      </c>
      <c r="G44" s="29">
        <v>0</v>
      </c>
      <c r="H44" s="26">
        <f t="shared" si="7"/>
        <v>2</v>
      </c>
      <c r="I44" s="18">
        <v>1</v>
      </c>
      <c r="J44" s="18">
        <v>1</v>
      </c>
      <c r="K44" s="21">
        <v>1500000</v>
      </c>
      <c r="L44" s="31">
        <f t="shared" si="4"/>
        <v>0</v>
      </c>
      <c r="M44" s="34">
        <f t="shared" si="5"/>
        <v>3000000</v>
      </c>
      <c r="N44" s="33">
        <f t="shared" si="6"/>
        <v>3000000</v>
      </c>
    </row>
    <row r="45" spans="1:16" ht="34.5" x14ac:dyDescent="0.25">
      <c r="A45" s="19" t="s">
        <v>73</v>
      </c>
      <c r="B45" s="16" t="s">
        <v>74</v>
      </c>
      <c r="C45" s="10" t="s">
        <v>160</v>
      </c>
      <c r="D45" s="28" t="s">
        <v>121</v>
      </c>
      <c r="E45" s="74" t="s">
        <v>240</v>
      </c>
      <c r="F45" s="29" t="s">
        <v>161</v>
      </c>
      <c r="G45" s="29">
        <v>4</v>
      </c>
      <c r="H45" s="26">
        <f t="shared" si="7"/>
        <v>4</v>
      </c>
      <c r="I45" s="18">
        <v>2</v>
      </c>
      <c r="J45" s="18">
        <v>2</v>
      </c>
      <c r="K45" s="21">
        <v>1500000</v>
      </c>
      <c r="L45" s="31">
        <f t="shared" si="4"/>
        <v>6000000</v>
      </c>
      <c r="M45" s="34">
        <f t="shared" si="5"/>
        <v>6000000</v>
      </c>
      <c r="N45" s="33">
        <f t="shared" si="6"/>
        <v>0</v>
      </c>
    </row>
    <row r="46" spans="1:16" x14ac:dyDescent="0.25">
      <c r="A46" s="19" t="s">
        <v>75</v>
      </c>
      <c r="B46" s="16" t="s">
        <v>76</v>
      </c>
      <c r="C46" s="10" t="s">
        <v>162</v>
      </c>
      <c r="D46" s="28" t="s">
        <v>11</v>
      </c>
      <c r="E46" s="74" t="s">
        <v>163</v>
      </c>
      <c r="F46" s="29" t="s">
        <v>95</v>
      </c>
      <c r="G46" s="29">
        <v>11</v>
      </c>
      <c r="H46" s="26">
        <f t="shared" si="7"/>
        <v>12</v>
      </c>
      <c r="I46" s="18">
        <v>11</v>
      </c>
      <c r="J46" s="18">
        <v>1</v>
      </c>
      <c r="K46" s="21">
        <v>300000</v>
      </c>
      <c r="L46" s="31">
        <f t="shared" si="4"/>
        <v>3300000</v>
      </c>
      <c r="M46" s="34">
        <f t="shared" si="5"/>
        <v>3600000</v>
      </c>
      <c r="N46" s="33">
        <f t="shared" si="6"/>
        <v>300000</v>
      </c>
    </row>
    <row r="47" spans="1:16" ht="23.25" x14ac:dyDescent="0.25">
      <c r="A47" s="19" t="s">
        <v>178</v>
      </c>
      <c r="B47" s="16" t="s">
        <v>179</v>
      </c>
      <c r="C47" s="10" t="s">
        <v>180</v>
      </c>
      <c r="D47" s="28" t="s">
        <v>95</v>
      </c>
      <c r="E47" s="74" t="s">
        <v>216</v>
      </c>
      <c r="F47" s="29" t="s">
        <v>95</v>
      </c>
      <c r="G47" s="29">
        <v>1</v>
      </c>
      <c r="H47" s="26">
        <f t="shared" si="7"/>
        <v>7</v>
      </c>
      <c r="I47" s="18"/>
      <c r="J47" s="18">
        <v>7</v>
      </c>
      <c r="K47" s="21">
        <v>340000</v>
      </c>
      <c r="L47" s="31">
        <f t="shared" si="4"/>
        <v>340000</v>
      </c>
      <c r="M47" s="34">
        <f t="shared" si="5"/>
        <v>2380000</v>
      </c>
      <c r="N47" s="33">
        <f t="shared" si="6"/>
        <v>2040000</v>
      </c>
    </row>
    <row r="48" spans="1:16" ht="23.25" x14ac:dyDescent="0.25">
      <c r="A48" s="19" t="s">
        <v>187</v>
      </c>
      <c r="B48" s="16" t="s">
        <v>185</v>
      </c>
      <c r="C48" s="10" t="s">
        <v>186</v>
      </c>
      <c r="D48" s="28" t="s">
        <v>95</v>
      </c>
      <c r="E48" s="74" t="s">
        <v>188</v>
      </c>
      <c r="F48" s="29" t="s">
        <v>95</v>
      </c>
      <c r="G48" s="29">
        <v>18</v>
      </c>
      <c r="H48" s="26">
        <f t="shared" si="7"/>
        <v>18</v>
      </c>
      <c r="I48" s="18">
        <v>12</v>
      </c>
      <c r="J48" s="18">
        <v>6</v>
      </c>
      <c r="K48" s="21">
        <v>100000</v>
      </c>
      <c r="L48" s="31">
        <v>2500000</v>
      </c>
      <c r="M48" s="36">
        <v>2500000</v>
      </c>
      <c r="N48" s="33">
        <f t="shared" si="6"/>
        <v>0</v>
      </c>
    </row>
    <row r="49" spans="1:14" ht="34.5" x14ac:dyDescent="0.25">
      <c r="A49" s="19" t="s">
        <v>190</v>
      </c>
      <c r="B49" s="16" t="s">
        <v>189</v>
      </c>
      <c r="C49" s="10" t="s">
        <v>192</v>
      </c>
      <c r="D49" s="28" t="s">
        <v>11</v>
      </c>
      <c r="E49" s="74" t="s">
        <v>191</v>
      </c>
      <c r="F49" s="29" t="s">
        <v>95</v>
      </c>
      <c r="G49" s="29">
        <v>6</v>
      </c>
      <c r="H49" s="26">
        <f t="shared" si="7"/>
        <v>7</v>
      </c>
      <c r="I49" s="18">
        <v>6</v>
      </c>
      <c r="J49" s="18">
        <v>1</v>
      </c>
      <c r="K49" s="21">
        <v>300000</v>
      </c>
      <c r="L49" s="31">
        <f>G49*K49</f>
        <v>1800000</v>
      </c>
      <c r="M49" s="34">
        <f>H49*K49</f>
        <v>2100000</v>
      </c>
      <c r="N49" s="33">
        <f t="shared" si="6"/>
        <v>300000</v>
      </c>
    </row>
    <row r="50" spans="1:14" x14ac:dyDescent="0.25">
      <c r="A50" s="19" t="s">
        <v>193</v>
      </c>
      <c r="B50" s="16" t="s">
        <v>195</v>
      </c>
      <c r="C50" s="10" t="s">
        <v>194</v>
      </c>
      <c r="D50" s="28" t="s">
        <v>95</v>
      </c>
      <c r="E50" s="74" t="s">
        <v>196</v>
      </c>
      <c r="F50" s="29" t="s">
        <v>95</v>
      </c>
      <c r="G50" s="29">
        <v>4</v>
      </c>
      <c r="H50" s="26">
        <f t="shared" si="7"/>
        <v>4</v>
      </c>
      <c r="I50" s="18">
        <v>3</v>
      </c>
      <c r="J50" s="18">
        <v>1</v>
      </c>
      <c r="K50" s="21">
        <v>500000</v>
      </c>
      <c r="L50" s="31">
        <f>G50*K50</f>
        <v>2000000</v>
      </c>
      <c r="M50" s="34">
        <f>H50*K50</f>
        <v>2000000</v>
      </c>
      <c r="N50" s="33">
        <f t="shared" si="6"/>
        <v>0</v>
      </c>
    </row>
    <row r="51" spans="1:14" ht="34.5" x14ac:dyDescent="0.25">
      <c r="A51" s="19" t="s">
        <v>197</v>
      </c>
      <c r="B51" s="16" t="s">
        <v>199</v>
      </c>
      <c r="C51" s="10" t="s">
        <v>198</v>
      </c>
      <c r="D51" s="28" t="s">
        <v>11</v>
      </c>
      <c r="E51" s="74" t="s">
        <v>234</v>
      </c>
      <c r="F51" s="29" t="s">
        <v>95</v>
      </c>
      <c r="G51" s="29">
        <v>6</v>
      </c>
      <c r="H51" s="26">
        <f t="shared" si="7"/>
        <v>6</v>
      </c>
      <c r="I51" s="18">
        <v>4</v>
      </c>
      <c r="J51" s="18">
        <v>2</v>
      </c>
      <c r="K51" s="21">
        <v>400000</v>
      </c>
      <c r="L51" s="31">
        <f>G51*K51</f>
        <v>2400000</v>
      </c>
      <c r="M51" s="34">
        <f>H51*K51</f>
        <v>2400000</v>
      </c>
      <c r="N51" s="33">
        <f t="shared" si="6"/>
        <v>0</v>
      </c>
    </row>
    <row r="52" spans="1:14" x14ac:dyDescent="0.25">
      <c r="A52" s="19" t="s">
        <v>77</v>
      </c>
      <c r="B52" s="16" t="s">
        <v>78</v>
      </c>
      <c r="C52" s="10" t="s">
        <v>164</v>
      </c>
      <c r="D52" s="28" t="s">
        <v>95</v>
      </c>
      <c r="E52" s="74" t="s">
        <v>79</v>
      </c>
      <c r="F52" s="29" t="s">
        <v>95</v>
      </c>
      <c r="G52" s="29">
        <v>4</v>
      </c>
      <c r="H52" s="26">
        <f t="shared" si="7"/>
        <v>5</v>
      </c>
      <c r="I52" s="18">
        <v>5</v>
      </c>
      <c r="J52" s="18">
        <v>0</v>
      </c>
      <c r="K52" s="21">
        <v>375000</v>
      </c>
      <c r="L52" s="31">
        <f>G52*K52</f>
        <v>1500000</v>
      </c>
      <c r="M52" s="34">
        <f>H52*K52</f>
        <v>1875000</v>
      </c>
      <c r="N52" s="33">
        <f t="shared" si="6"/>
        <v>375000</v>
      </c>
    </row>
    <row r="53" spans="1:14" ht="23.25" x14ac:dyDescent="0.25">
      <c r="A53" s="19" t="s">
        <v>87</v>
      </c>
      <c r="B53" s="16" t="s">
        <v>88</v>
      </c>
      <c r="C53" s="10" t="s">
        <v>171</v>
      </c>
      <c r="D53" s="28" t="s">
        <v>11</v>
      </c>
      <c r="E53" s="74" t="s">
        <v>235</v>
      </c>
      <c r="F53" s="29" t="s">
        <v>95</v>
      </c>
      <c r="G53" s="29">
        <v>1</v>
      </c>
      <c r="H53" s="26">
        <f t="shared" si="7"/>
        <v>1</v>
      </c>
      <c r="I53" s="18">
        <v>1</v>
      </c>
      <c r="J53" s="18">
        <v>0</v>
      </c>
      <c r="K53" s="21">
        <v>200000</v>
      </c>
      <c r="L53" s="31">
        <f>G53*K53</f>
        <v>200000</v>
      </c>
      <c r="M53" s="34">
        <f>H53*K53</f>
        <v>200000</v>
      </c>
      <c r="N53" s="33">
        <f t="shared" si="6"/>
        <v>0</v>
      </c>
    </row>
    <row r="54" spans="1:14" ht="21.75" customHeight="1" x14ac:dyDescent="0.25">
      <c r="A54" s="19" t="s">
        <v>89</v>
      </c>
      <c r="B54" s="16" t="s">
        <v>90</v>
      </c>
      <c r="C54" s="10" t="s">
        <v>172</v>
      </c>
      <c r="D54" s="28" t="s">
        <v>11</v>
      </c>
      <c r="E54" s="74" t="s">
        <v>236</v>
      </c>
      <c r="F54" s="29" t="s">
        <v>95</v>
      </c>
      <c r="G54" s="29"/>
      <c r="H54" s="26">
        <f t="shared" si="7"/>
        <v>0</v>
      </c>
      <c r="I54" s="18"/>
      <c r="J54" s="18">
        <v>0</v>
      </c>
      <c r="K54" s="18"/>
      <c r="L54" s="31">
        <v>1500000</v>
      </c>
      <c r="M54" s="34">
        <v>1500000</v>
      </c>
      <c r="N54" s="33">
        <f t="shared" si="6"/>
        <v>0</v>
      </c>
    </row>
    <row r="55" spans="1:14" x14ac:dyDescent="0.25">
      <c r="A55" s="45" t="s">
        <v>217</v>
      </c>
      <c r="B55" s="46" t="s">
        <v>229</v>
      </c>
      <c r="C55" s="45"/>
      <c r="D55" s="48"/>
      <c r="E55" s="75"/>
      <c r="F55" s="47"/>
      <c r="G55" s="64">
        <f>SUM(G23:G54)</f>
        <v>217</v>
      </c>
      <c r="H55" s="64">
        <f>SUM(H23:H54)</f>
        <v>291</v>
      </c>
      <c r="I55" s="64">
        <f>SUM(I23:I54)</f>
        <v>158</v>
      </c>
      <c r="J55" s="64">
        <f>SUM(J23:J54)</f>
        <v>128</v>
      </c>
      <c r="K55" s="64"/>
      <c r="L55" s="64">
        <f>SUM(L23:L54)</f>
        <v>91049000</v>
      </c>
      <c r="M55" s="64">
        <f>SUM(M23:M54)</f>
        <v>185133000</v>
      </c>
      <c r="N55" s="64">
        <f>SUM(N23:N54)</f>
        <v>94084000</v>
      </c>
    </row>
    <row r="56" spans="1:14" ht="15.75" thickBot="1" x14ac:dyDescent="0.3">
      <c r="A56" s="45"/>
      <c r="B56" s="46"/>
      <c r="C56" s="47"/>
      <c r="D56" s="48"/>
      <c r="E56" s="75"/>
      <c r="F56" s="47"/>
      <c r="G56" s="47"/>
      <c r="H56" s="49"/>
      <c r="I56" s="50"/>
      <c r="J56" s="50"/>
      <c r="K56" s="50"/>
      <c r="L56" s="51"/>
      <c r="M56" s="52"/>
      <c r="N56" s="53"/>
    </row>
    <row r="57" spans="1:14" x14ac:dyDescent="0.25">
      <c r="A57" s="57" t="s">
        <v>218</v>
      </c>
      <c r="B57" s="58"/>
      <c r="C57" s="58"/>
      <c r="D57" s="58"/>
      <c r="E57" s="76">
        <f>M19+M55</f>
        <v>291431260</v>
      </c>
      <c r="H57" s="44"/>
      <c r="I57" s="44"/>
      <c r="J57" s="44"/>
      <c r="K57" s="44"/>
      <c r="L57" s="44"/>
      <c r="M57" s="44"/>
      <c r="N57" s="44"/>
    </row>
    <row r="58" spans="1:14" ht="15.75" thickBot="1" x14ac:dyDescent="0.3">
      <c r="A58" s="60" t="s">
        <v>219</v>
      </c>
      <c r="B58" s="61"/>
      <c r="C58" s="61"/>
      <c r="D58" s="61"/>
      <c r="E58" s="77">
        <f>N19+N55</f>
        <v>197382260</v>
      </c>
      <c r="G58" s="54"/>
      <c r="H58" s="54"/>
      <c r="I58" s="54"/>
      <c r="J58" s="54"/>
      <c r="L58" s="55"/>
      <c r="M58" s="55"/>
      <c r="N58" s="55"/>
    </row>
  </sheetData>
  <autoFilter ref="A3:N3" xr:uid="{0F361045-CEC2-4F77-BF95-85D62052C2DD}"/>
  <mergeCells count="2">
    <mergeCell ref="A21:C21"/>
    <mergeCell ref="H21:M2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2EDE-75D9-40EF-99F6-D6C8BB350BE4}">
  <dimension ref="A2:P47"/>
  <sheetViews>
    <sheetView topLeftCell="A21" zoomScale="80" zoomScaleNormal="80" workbookViewId="0">
      <selection activeCell="N18" sqref="N18"/>
    </sheetView>
  </sheetViews>
  <sheetFormatPr defaultColWidth="9.140625" defaultRowHeight="15" x14ac:dyDescent="0.25"/>
  <cols>
    <col min="1" max="1" width="12.28515625" style="5" customWidth="1"/>
    <col min="2" max="2" width="13.5703125" style="5" customWidth="1"/>
    <col min="3" max="3" width="8.42578125" style="5" customWidth="1"/>
    <col min="4" max="4" width="8.5703125" style="5" customWidth="1"/>
    <col min="5" max="5" width="23.28515625" style="5" customWidth="1"/>
    <col min="6" max="6" width="8.42578125" style="5" customWidth="1"/>
    <col min="7" max="7" width="8.7109375" style="5" customWidth="1"/>
    <col min="8" max="8" width="7.85546875" style="15" customWidth="1"/>
    <col min="9" max="9" width="8.5703125" customWidth="1"/>
    <col min="10" max="10" width="10" customWidth="1"/>
    <col min="11" max="11" width="11.140625" customWidth="1"/>
    <col min="12" max="12" width="13.85546875" customWidth="1"/>
    <col min="13" max="13" width="14.140625" customWidth="1"/>
    <col min="14" max="14" width="15.5703125" style="5" customWidth="1"/>
    <col min="15" max="15" width="9" style="5" bestFit="1" customWidth="1"/>
    <col min="16" max="16384" width="9.140625" style="5"/>
  </cols>
  <sheetData>
    <row r="2" spans="1:16" ht="15.75" x14ac:dyDescent="0.25">
      <c r="A2" s="2"/>
      <c r="B2" s="3"/>
      <c r="C2" s="3"/>
      <c r="D2" s="1" t="s">
        <v>5</v>
      </c>
      <c r="E2" s="3"/>
      <c r="F2" s="3"/>
      <c r="G2" s="3"/>
      <c r="H2" s="13"/>
      <c r="N2" s="3"/>
      <c r="O2" s="4"/>
      <c r="P2" s="4"/>
    </row>
    <row r="3" spans="1:16" ht="33.75" x14ac:dyDescent="0.25">
      <c r="A3" s="6" t="s">
        <v>0</v>
      </c>
      <c r="B3" s="6" t="s">
        <v>1</v>
      </c>
      <c r="C3" s="6" t="s">
        <v>2</v>
      </c>
      <c r="D3" s="6" t="s">
        <v>6</v>
      </c>
      <c r="E3" s="6" t="s">
        <v>98</v>
      </c>
      <c r="F3" s="6" t="s">
        <v>7</v>
      </c>
      <c r="G3" s="6" t="s">
        <v>102</v>
      </c>
      <c r="H3" s="14" t="s">
        <v>103</v>
      </c>
      <c r="I3" s="6" t="s">
        <v>13</v>
      </c>
      <c r="J3" s="6" t="s">
        <v>14</v>
      </c>
      <c r="K3" s="6" t="s">
        <v>101</v>
      </c>
      <c r="L3" s="6" t="s">
        <v>112</v>
      </c>
      <c r="M3" s="6" t="s">
        <v>100</v>
      </c>
      <c r="N3" s="6" t="s">
        <v>108</v>
      </c>
      <c r="O3" s="4"/>
      <c r="P3" s="4"/>
    </row>
    <row r="4" spans="1:16" ht="22.5" customHeight="1" x14ac:dyDescent="0.25">
      <c r="A4" s="7" t="s">
        <v>15</v>
      </c>
      <c r="B4" s="7" t="s">
        <v>97</v>
      </c>
      <c r="C4" s="7" t="s">
        <v>96</v>
      </c>
      <c r="D4" s="20" t="s">
        <v>95</v>
      </c>
      <c r="E4" s="11" t="s">
        <v>16</v>
      </c>
      <c r="F4" s="11" t="s">
        <v>95</v>
      </c>
      <c r="G4" s="17">
        <v>0</v>
      </c>
      <c r="H4" s="17">
        <f t="shared" ref="H4:H14" si="0">I4+J4</f>
        <v>2</v>
      </c>
      <c r="I4" s="18">
        <v>2</v>
      </c>
      <c r="J4" s="18">
        <v>0</v>
      </c>
      <c r="K4" s="21">
        <v>287500</v>
      </c>
      <c r="L4" s="35">
        <f t="shared" ref="L4:L11" si="1">G4*K4</f>
        <v>0</v>
      </c>
      <c r="M4" s="23">
        <f t="shared" ref="M4:M15" si="2">H4*K4</f>
        <v>575000</v>
      </c>
      <c r="N4" s="32">
        <f t="shared" ref="N4:N15" si="3">M4-L4</f>
        <v>575000</v>
      </c>
      <c r="O4" s="4"/>
    </row>
    <row r="5" spans="1:16" ht="23.25" customHeight="1" x14ac:dyDescent="0.25">
      <c r="A5" s="7" t="s">
        <v>93</v>
      </c>
      <c r="B5" s="7" t="s">
        <v>17</v>
      </c>
      <c r="C5" s="7" t="s">
        <v>94</v>
      </c>
      <c r="D5" s="20" t="s">
        <v>95</v>
      </c>
      <c r="E5" s="71" t="s">
        <v>230</v>
      </c>
      <c r="F5" s="11" t="s">
        <v>95</v>
      </c>
      <c r="G5" s="17">
        <v>1</v>
      </c>
      <c r="H5" s="17">
        <f t="shared" si="0"/>
        <v>2</v>
      </c>
      <c r="I5" s="18">
        <v>2</v>
      </c>
      <c r="J5" s="18">
        <v>0</v>
      </c>
      <c r="K5" s="21">
        <v>200000</v>
      </c>
      <c r="L5" s="35">
        <f t="shared" si="1"/>
        <v>200000</v>
      </c>
      <c r="M5" s="23">
        <f t="shared" si="2"/>
        <v>400000</v>
      </c>
      <c r="N5" s="32">
        <f t="shared" si="3"/>
        <v>200000</v>
      </c>
      <c r="O5" s="4"/>
      <c r="P5" s="4"/>
    </row>
    <row r="6" spans="1:16" ht="18.75" customHeight="1" x14ac:dyDescent="0.25">
      <c r="A6" s="7" t="s">
        <v>130</v>
      </c>
      <c r="B6" s="7" t="s">
        <v>129</v>
      </c>
      <c r="C6" s="7" t="s">
        <v>123</v>
      </c>
      <c r="D6" s="20" t="s">
        <v>95</v>
      </c>
      <c r="E6" s="11" t="s">
        <v>124</v>
      </c>
      <c r="F6" s="11" t="s">
        <v>95</v>
      </c>
      <c r="G6" s="17">
        <v>0</v>
      </c>
      <c r="H6" s="17">
        <f t="shared" si="0"/>
        <v>6</v>
      </c>
      <c r="I6" s="18">
        <v>0</v>
      </c>
      <c r="J6" s="18">
        <v>6</v>
      </c>
      <c r="K6" s="21">
        <v>450000</v>
      </c>
      <c r="L6" s="35">
        <f t="shared" si="1"/>
        <v>0</v>
      </c>
      <c r="M6" s="23">
        <f t="shared" si="2"/>
        <v>2700000</v>
      </c>
      <c r="N6" s="32">
        <f t="shared" si="3"/>
        <v>2700000</v>
      </c>
      <c r="O6" s="4"/>
      <c r="P6" s="4"/>
    </row>
    <row r="7" spans="1:16" ht="26.25" customHeight="1" x14ac:dyDescent="0.25">
      <c r="A7" s="7" t="s">
        <v>104</v>
      </c>
      <c r="B7" s="7" t="s">
        <v>21</v>
      </c>
      <c r="C7" s="7" t="s">
        <v>105</v>
      </c>
      <c r="D7" s="20" t="s">
        <v>95</v>
      </c>
      <c r="E7" s="11" t="s">
        <v>22</v>
      </c>
      <c r="F7" s="11" t="s">
        <v>95</v>
      </c>
      <c r="G7" s="17">
        <v>0</v>
      </c>
      <c r="H7" s="17">
        <f t="shared" si="0"/>
        <v>1</v>
      </c>
      <c r="I7" s="18">
        <v>1</v>
      </c>
      <c r="J7" s="18">
        <v>0</v>
      </c>
      <c r="K7" s="18"/>
      <c r="L7" s="35">
        <f t="shared" si="1"/>
        <v>0</v>
      </c>
      <c r="M7" s="23">
        <f t="shared" si="2"/>
        <v>0</v>
      </c>
      <c r="N7" s="32">
        <f t="shared" si="3"/>
        <v>0</v>
      </c>
      <c r="O7" s="4"/>
      <c r="P7" s="4"/>
    </row>
    <row r="8" spans="1:16" ht="26.25" customHeight="1" x14ac:dyDescent="0.25">
      <c r="A8" s="7" t="s">
        <v>109</v>
      </c>
      <c r="B8" s="7" t="s">
        <v>23</v>
      </c>
      <c r="C8" s="7" t="s">
        <v>106</v>
      </c>
      <c r="D8" s="20" t="s">
        <v>95</v>
      </c>
      <c r="E8" s="11" t="s">
        <v>24</v>
      </c>
      <c r="F8" s="11" t="s">
        <v>95</v>
      </c>
      <c r="G8" s="17">
        <v>1</v>
      </c>
      <c r="H8" s="17">
        <f t="shared" si="0"/>
        <v>3</v>
      </c>
      <c r="I8" s="18">
        <v>1</v>
      </c>
      <c r="J8" s="18">
        <v>2</v>
      </c>
      <c r="K8" s="21">
        <v>1600000</v>
      </c>
      <c r="L8" s="35">
        <f t="shared" si="1"/>
        <v>1600000</v>
      </c>
      <c r="M8" s="23">
        <f t="shared" si="2"/>
        <v>4800000</v>
      </c>
      <c r="N8" s="32">
        <f t="shared" si="3"/>
        <v>3200000</v>
      </c>
      <c r="O8" s="4"/>
      <c r="P8" s="4"/>
    </row>
    <row r="9" spans="1:16" ht="29.1" customHeight="1" x14ac:dyDescent="0.25">
      <c r="A9" s="7" t="s">
        <v>125</v>
      </c>
      <c r="B9" s="7" t="s">
        <v>27</v>
      </c>
      <c r="C9" s="7"/>
      <c r="D9" s="20" t="s">
        <v>127</v>
      </c>
      <c r="E9" s="11" t="s">
        <v>126</v>
      </c>
      <c r="F9" s="11" t="s">
        <v>95</v>
      </c>
      <c r="G9" s="17">
        <v>0</v>
      </c>
      <c r="H9" s="17">
        <f t="shared" si="0"/>
        <v>5</v>
      </c>
      <c r="I9" s="18">
        <v>0</v>
      </c>
      <c r="J9" s="18">
        <v>5</v>
      </c>
      <c r="K9" s="18"/>
      <c r="L9" s="35">
        <f t="shared" si="1"/>
        <v>0</v>
      </c>
      <c r="M9" s="23">
        <f t="shared" si="2"/>
        <v>0</v>
      </c>
      <c r="N9" s="32">
        <f t="shared" si="3"/>
        <v>0</v>
      </c>
      <c r="O9" s="4"/>
      <c r="P9" s="4"/>
    </row>
    <row r="10" spans="1:16" ht="24" customHeight="1" x14ac:dyDescent="0.25">
      <c r="A10" s="7" t="s">
        <v>173</v>
      </c>
      <c r="B10" s="7" t="s">
        <v>174</v>
      </c>
      <c r="C10" s="7" t="s">
        <v>175</v>
      </c>
      <c r="D10" s="20" t="s">
        <v>176</v>
      </c>
      <c r="E10" s="11" t="s">
        <v>223</v>
      </c>
      <c r="F10" s="11" t="s">
        <v>95</v>
      </c>
      <c r="G10" s="17">
        <v>0</v>
      </c>
      <c r="H10" s="17">
        <f t="shared" si="0"/>
        <v>5</v>
      </c>
      <c r="I10" s="18">
        <v>3</v>
      </c>
      <c r="J10" s="18">
        <v>2</v>
      </c>
      <c r="K10" s="18"/>
      <c r="L10" s="35">
        <f t="shared" si="1"/>
        <v>0</v>
      </c>
      <c r="M10" s="23">
        <f t="shared" si="2"/>
        <v>0</v>
      </c>
      <c r="N10" s="32">
        <f t="shared" si="3"/>
        <v>0</v>
      </c>
      <c r="O10" s="4"/>
      <c r="P10" s="4"/>
    </row>
    <row r="11" spans="1:16" ht="24" customHeight="1" x14ac:dyDescent="0.25">
      <c r="A11" s="7" t="s">
        <v>182</v>
      </c>
      <c r="B11" s="7" t="s">
        <v>181</v>
      </c>
      <c r="C11" s="7" t="s">
        <v>183</v>
      </c>
      <c r="D11" s="20" t="s">
        <v>184</v>
      </c>
      <c r="E11" s="11" t="s">
        <v>221</v>
      </c>
      <c r="F11" s="11" t="s">
        <v>95</v>
      </c>
      <c r="G11" s="17">
        <v>0</v>
      </c>
      <c r="H11" s="17">
        <f t="shared" si="0"/>
        <v>4</v>
      </c>
      <c r="I11" s="18">
        <v>0</v>
      </c>
      <c r="J11" s="18">
        <v>4</v>
      </c>
      <c r="K11" s="21">
        <v>4000000</v>
      </c>
      <c r="L11" s="35">
        <f t="shared" si="1"/>
        <v>0</v>
      </c>
      <c r="M11" s="23">
        <f t="shared" si="2"/>
        <v>16000000</v>
      </c>
      <c r="N11" s="32">
        <f t="shared" si="3"/>
        <v>16000000</v>
      </c>
      <c r="O11" s="4"/>
      <c r="P11" s="4"/>
    </row>
    <row r="12" spans="1:16" ht="24" customHeight="1" x14ac:dyDescent="0.25">
      <c r="A12" s="7" t="s">
        <v>201</v>
      </c>
      <c r="B12" s="7" t="s">
        <v>202</v>
      </c>
      <c r="C12" s="7" t="s">
        <v>203</v>
      </c>
      <c r="D12" s="20" t="s">
        <v>95</v>
      </c>
      <c r="E12" s="11" t="s">
        <v>204</v>
      </c>
      <c r="F12" s="11" t="s">
        <v>95</v>
      </c>
      <c r="G12" s="17">
        <v>1</v>
      </c>
      <c r="H12" s="17">
        <f t="shared" si="0"/>
        <v>6</v>
      </c>
      <c r="I12" s="18">
        <v>0</v>
      </c>
      <c r="J12" s="18">
        <v>6</v>
      </c>
      <c r="K12" s="21">
        <v>30210</v>
      </c>
      <c r="L12" s="35"/>
      <c r="M12" s="23">
        <f t="shared" si="2"/>
        <v>181260</v>
      </c>
      <c r="N12" s="32">
        <f t="shared" si="3"/>
        <v>181260</v>
      </c>
      <c r="O12" s="4"/>
      <c r="P12" s="4"/>
    </row>
    <row r="13" spans="1:16" ht="24" customHeight="1" x14ac:dyDescent="0.25">
      <c r="A13" s="7" t="s">
        <v>205</v>
      </c>
      <c r="B13" s="7" t="s">
        <v>206</v>
      </c>
      <c r="C13" s="7" t="s">
        <v>207</v>
      </c>
      <c r="D13" s="20" t="s">
        <v>95</v>
      </c>
      <c r="E13" s="11" t="s">
        <v>242</v>
      </c>
      <c r="F13" s="11" t="s">
        <v>95</v>
      </c>
      <c r="G13" s="17">
        <v>0</v>
      </c>
      <c r="H13" s="17">
        <f t="shared" si="0"/>
        <v>3</v>
      </c>
      <c r="I13" s="18">
        <v>0</v>
      </c>
      <c r="J13" s="18">
        <v>3</v>
      </c>
      <c r="K13" s="21">
        <v>284000</v>
      </c>
      <c r="L13" s="35"/>
      <c r="M13" s="23">
        <f t="shared" si="2"/>
        <v>852000</v>
      </c>
      <c r="N13" s="32">
        <f t="shared" si="3"/>
        <v>852000</v>
      </c>
      <c r="O13" s="4"/>
      <c r="P13" s="4"/>
    </row>
    <row r="14" spans="1:16" ht="24" customHeight="1" x14ac:dyDescent="0.25">
      <c r="A14" s="7" t="s">
        <v>208</v>
      </c>
      <c r="B14" s="7" t="s">
        <v>209</v>
      </c>
      <c r="C14" s="7" t="s">
        <v>210</v>
      </c>
      <c r="D14" s="20" t="s">
        <v>95</v>
      </c>
      <c r="E14" s="11" t="s">
        <v>211</v>
      </c>
      <c r="F14" s="11" t="s">
        <v>95</v>
      </c>
      <c r="G14" s="17">
        <v>0</v>
      </c>
      <c r="H14" s="17">
        <f t="shared" si="0"/>
        <v>2</v>
      </c>
      <c r="I14" s="18">
        <v>0</v>
      </c>
      <c r="J14" s="18">
        <v>2</v>
      </c>
      <c r="K14" s="21">
        <v>455000</v>
      </c>
      <c r="L14" s="35"/>
      <c r="M14" s="23">
        <f t="shared" si="2"/>
        <v>910000</v>
      </c>
      <c r="N14" s="32">
        <f t="shared" si="3"/>
        <v>910000</v>
      </c>
      <c r="O14" s="4"/>
      <c r="P14" s="4"/>
    </row>
    <row r="15" spans="1:16" ht="22.5" customHeight="1" x14ac:dyDescent="0.25">
      <c r="A15" s="7"/>
      <c r="B15" s="7"/>
      <c r="C15" s="7"/>
      <c r="D15" s="20"/>
      <c r="E15" s="11"/>
      <c r="F15" s="11"/>
      <c r="G15" s="17"/>
      <c r="H15" s="17"/>
      <c r="I15" s="18"/>
      <c r="J15" s="18"/>
      <c r="K15" s="18"/>
      <c r="L15" s="35"/>
      <c r="M15" s="23">
        <f t="shared" si="2"/>
        <v>0</v>
      </c>
      <c r="N15" s="32">
        <f t="shared" si="3"/>
        <v>0</v>
      </c>
      <c r="O15" s="4"/>
      <c r="P15" s="4"/>
    </row>
    <row r="16" spans="1:16" x14ac:dyDescent="0.25">
      <c r="A16" s="56" t="s">
        <v>217</v>
      </c>
      <c r="B16" s="56"/>
      <c r="C16" s="3"/>
      <c r="D16" s="8"/>
      <c r="E16" s="3"/>
      <c r="F16" s="3"/>
      <c r="G16" s="39">
        <f>SUM(G4:G15)</f>
        <v>3</v>
      </c>
      <c r="H16" s="39">
        <f>SUM(H4:H15)</f>
        <v>39</v>
      </c>
      <c r="I16" s="39">
        <f>SUM(I4:I15)</f>
        <v>9</v>
      </c>
      <c r="J16" s="39">
        <f>SUM(J4:J15)</f>
        <v>30</v>
      </c>
      <c r="K16" s="37"/>
      <c r="L16" s="40">
        <f>SUM(L4:L15)</f>
        <v>1800000</v>
      </c>
      <c r="M16" s="40">
        <f>SUM(M4:M15)</f>
        <v>26418260</v>
      </c>
      <c r="N16" s="41">
        <f>SUM(N4:N15)</f>
        <v>24618260</v>
      </c>
      <c r="O16" s="4"/>
      <c r="P16" s="4"/>
    </row>
    <row r="17" spans="1:16" x14ac:dyDescent="0.25">
      <c r="A17" s="38"/>
      <c r="B17" s="3"/>
      <c r="C17" s="3"/>
      <c r="D17" s="8"/>
      <c r="E17" s="3"/>
      <c r="F17" s="3"/>
      <c r="G17" s="3"/>
      <c r="H17" s="3"/>
      <c r="I17" s="3"/>
      <c r="J17" s="3"/>
      <c r="L17" s="42"/>
      <c r="M17" s="42"/>
      <c r="N17" s="43"/>
      <c r="O17" s="4"/>
      <c r="P17" s="4"/>
    </row>
    <row r="18" spans="1:16" x14ac:dyDescent="0.25">
      <c r="A18" s="80"/>
      <c r="B18" s="80"/>
      <c r="C18" s="80"/>
      <c r="D18" s="65" t="s">
        <v>152</v>
      </c>
      <c r="E18" s="65"/>
      <c r="F18" s="65"/>
      <c r="G18" s="65"/>
      <c r="H18" s="81" t="s">
        <v>33</v>
      </c>
      <c r="I18" s="81"/>
      <c r="J18" s="81"/>
      <c r="K18" s="81"/>
      <c r="L18" s="81"/>
      <c r="M18" s="82"/>
      <c r="N18" s="79" t="s">
        <v>91</v>
      </c>
    </row>
    <row r="19" spans="1:16" ht="33.75" x14ac:dyDescent="0.25">
      <c r="A19" s="6" t="s">
        <v>0</v>
      </c>
      <c r="B19" s="6" t="s">
        <v>1</v>
      </c>
      <c r="C19" s="6" t="s">
        <v>2</v>
      </c>
      <c r="D19" s="6" t="s">
        <v>6</v>
      </c>
      <c r="E19" s="6" t="s">
        <v>8</v>
      </c>
      <c r="F19" s="6" t="s">
        <v>7</v>
      </c>
      <c r="G19" s="6" t="s">
        <v>102</v>
      </c>
      <c r="H19" s="6" t="s">
        <v>69</v>
      </c>
      <c r="I19" s="6" t="s">
        <v>133</v>
      </c>
      <c r="J19" s="6" t="s">
        <v>134</v>
      </c>
      <c r="K19" s="6" t="s">
        <v>101</v>
      </c>
      <c r="L19" s="6" t="s">
        <v>112</v>
      </c>
      <c r="M19" s="6" t="s">
        <v>100</v>
      </c>
      <c r="N19" s="6" t="s">
        <v>200</v>
      </c>
      <c r="O19" s="4"/>
      <c r="P19" s="4"/>
    </row>
    <row r="20" spans="1:16" ht="45.75" customHeight="1" x14ac:dyDescent="0.25">
      <c r="A20" s="9" t="s">
        <v>30</v>
      </c>
      <c r="B20" s="7" t="s">
        <v>31</v>
      </c>
      <c r="C20" s="7" t="s">
        <v>115</v>
      </c>
      <c r="D20" s="12" t="s">
        <v>121</v>
      </c>
      <c r="E20" s="11" t="s">
        <v>122</v>
      </c>
      <c r="F20" s="26" t="s">
        <v>95</v>
      </c>
      <c r="G20" s="26">
        <v>5</v>
      </c>
      <c r="H20" s="26">
        <f t="shared" ref="H20:H43" si="4">I20+J20</f>
        <v>7</v>
      </c>
      <c r="I20" s="18">
        <v>3</v>
      </c>
      <c r="J20" s="18">
        <v>4</v>
      </c>
      <c r="K20" s="21">
        <v>1120000</v>
      </c>
      <c r="L20" s="31">
        <f t="shared" ref="L20:L43" si="5">G20*K20</f>
        <v>5600000</v>
      </c>
      <c r="M20" s="34">
        <f t="shared" ref="M20:M43" si="6">H20*K20</f>
        <v>7840000</v>
      </c>
      <c r="N20" s="33">
        <f t="shared" ref="N20:N43" si="7">M20-L20</f>
        <v>2240000</v>
      </c>
      <c r="O20" s="4"/>
    </row>
    <row r="21" spans="1:16" ht="39.75" customHeight="1" x14ac:dyDescent="0.25">
      <c r="A21" s="9" t="s">
        <v>36</v>
      </c>
      <c r="B21" s="7" t="s">
        <v>37</v>
      </c>
      <c r="C21" s="7" t="s">
        <v>132</v>
      </c>
      <c r="D21" s="12" t="s">
        <v>95</v>
      </c>
      <c r="E21" s="11" t="s">
        <v>136</v>
      </c>
      <c r="F21" s="26" t="s">
        <v>95</v>
      </c>
      <c r="G21" s="26">
        <v>26</v>
      </c>
      <c r="H21" s="26">
        <f>I21+J21</f>
        <v>27</v>
      </c>
      <c r="I21" s="18">
        <v>17</v>
      </c>
      <c r="J21" s="18">
        <v>10</v>
      </c>
      <c r="K21" s="21">
        <v>600000</v>
      </c>
      <c r="L21" s="31">
        <f>G21*K21</f>
        <v>15600000</v>
      </c>
      <c r="M21" s="34">
        <f>H21*K21</f>
        <v>16200000</v>
      </c>
      <c r="N21" s="33">
        <f>M21-L21</f>
        <v>600000</v>
      </c>
      <c r="O21" s="4"/>
      <c r="P21" s="4"/>
    </row>
    <row r="22" spans="1:16" ht="23.25" x14ac:dyDescent="0.25">
      <c r="A22" s="70" t="s">
        <v>225</v>
      </c>
      <c r="B22" s="10" t="s">
        <v>224</v>
      </c>
      <c r="C22" s="10"/>
      <c r="D22" s="28" t="s">
        <v>95</v>
      </c>
      <c r="E22" s="26" t="s">
        <v>226</v>
      </c>
      <c r="F22" s="29" t="s">
        <v>95</v>
      </c>
      <c r="G22" s="29">
        <v>18</v>
      </c>
      <c r="H22" s="26">
        <f>I22+J22</f>
        <v>30</v>
      </c>
      <c r="I22" s="18">
        <v>0</v>
      </c>
      <c r="J22" s="18">
        <v>30</v>
      </c>
      <c r="K22" s="21">
        <v>300000</v>
      </c>
      <c r="L22" s="31">
        <f>G22*K22</f>
        <v>5400000</v>
      </c>
      <c r="M22" s="34">
        <f>H22*K22</f>
        <v>9000000</v>
      </c>
      <c r="N22" s="33">
        <f>M22-L22</f>
        <v>3600000</v>
      </c>
    </row>
    <row r="23" spans="1:16" ht="18.75" customHeight="1" x14ac:dyDescent="0.25">
      <c r="A23" s="7" t="s">
        <v>116</v>
      </c>
      <c r="B23" s="7" t="s">
        <v>34</v>
      </c>
      <c r="C23" s="7" t="s">
        <v>128</v>
      </c>
      <c r="D23" s="12" t="s">
        <v>95</v>
      </c>
      <c r="E23" s="11" t="s">
        <v>35</v>
      </c>
      <c r="F23" s="26" t="s">
        <v>95</v>
      </c>
      <c r="G23" s="26">
        <v>2</v>
      </c>
      <c r="H23" s="26">
        <f>I23+J23</f>
        <v>3</v>
      </c>
      <c r="I23" s="18">
        <v>2</v>
      </c>
      <c r="J23" s="18">
        <v>1</v>
      </c>
      <c r="K23" s="21">
        <v>1500000</v>
      </c>
      <c r="L23" s="31">
        <f>G23*K23</f>
        <v>3000000</v>
      </c>
      <c r="M23" s="34">
        <f>H23*K23</f>
        <v>4500000</v>
      </c>
      <c r="N23" s="33">
        <f>M23-L23</f>
        <v>1500000</v>
      </c>
      <c r="O23" s="4"/>
      <c r="P23" s="4"/>
    </row>
    <row r="24" spans="1:16" ht="26.25" customHeight="1" x14ac:dyDescent="0.25">
      <c r="A24" s="7" t="s">
        <v>38</v>
      </c>
      <c r="B24" s="7" t="s">
        <v>39</v>
      </c>
      <c r="C24" s="7" t="s">
        <v>135</v>
      </c>
      <c r="D24" s="12" t="s">
        <v>95</v>
      </c>
      <c r="E24" s="25" t="s">
        <v>137</v>
      </c>
      <c r="F24" s="26" t="s">
        <v>95</v>
      </c>
      <c r="G24" s="26">
        <v>23</v>
      </c>
      <c r="H24" s="26">
        <f t="shared" si="4"/>
        <v>23</v>
      </c>
      <c r="I24" s="18">
        <v>15</v>
      </c>
      <c r="J24" s="18">
        <v>8</v>
      </c>
      <c r="K24" s="21">
        <v>20000</v>
      </c>
      <c r="L24" s="31">
        <f t="shared" si="5"/>
        <v>460000</v>
      </c>
      <c r="M24" s="34">
        <f t="shared" si="6"/>
        <v>460000</v>
      </c>
      <c r="N24" s="33">
        <f t="shared" si="7"/>
        <v>0</v>
      </c>
      <c r="O24" s="4"/>
      <c r="P24" s="4"/>
    </row>
    <row r="25" spans="1:16" ht="21" customHeight="1" x14ac:dyDescent="0.25">
      <c r="A25" s="7" t="s">
        <v>41</v>
      </c>
      <c r="B25" s="7" t="s">
        <v>42</v>
      </c>
      <c r="C25" s="7" t="s">
        <v>140</v>
      </c>
      <c r="D25" s="12" t="s">
        <v>141</v>
      </c>
      <c r="E25" s="25" t="s">
        <v>231</v>
      </c>
      <c r="F25" s="26" t="s">
        <v>95</v>
      </c>
      <c r="G25" s="26">
        <v>8</v>
      </c>
      <c r="H25" s="26">
        <f t="shared" si="4"/>
        <v>7</v>
      </c>
      <c r="I25" s="18">
        <v>1</v>
      </c>
      <c r="J25" s="18">
        <v>6</v>
      </c>
      <c r="K25" s="21">
        <v>40000</v>
      </c>
      <c r="L25" s="31">
        <f t="shared" si="5"/>
        <v>320000</v>
      </c>
      <c r="M25" s="34">
        <f t="shared" si="6"/>
        <v>280000</v>
      </c>
      <c r="N25" s="33">
        <f t="shared" si="7"/>
        <v>-40000</v>
      </c>
      <c r="O25" s="4"/>
      <c r="P25" s="4"/>
    </row>
    <row r="26" spans="1:16" ht="36" customHeight="1" x14ac:dyDescent="0.25">
      <c r="A26" s="7" t="s">
        <v>213</v>
      </c>
      <c r="B26" s="7" t="s">
        <v>214</v>
      </c>
      <c r="C26" s="7" t="s">
        <v>143</v>
      </c>
      <c r="D26" s="12" t="s">
        <v>121</v>
      </c>
      <c r="E26" s="25" t="s">
        <v>43</v>
      </c>
      <c r="F26" s="26" t="s">
        <v>95</v>
      </c>
      <c r="G26" s="26">
        <v>18</v>
      </c>
      <c r="H26" s="26">
        <f t="shared" si="4"/>
        <v>16</v>
      </c>
      <c r="I26" s="18">
        <v>8</v>
      </c>
      <c r="J26" s="18">
        <v>8</v>
      </c>
      <c r="K26" s="21">
        <v>223000</v>
      </c>
      <c r="L26" s="31">
        <f t="shared" si="5"/>
        <v>4014000</v>
      </c>
      <c r="M26" s="34">
        <f t="shared" si="6"/>
        <v>3568000</v>
      </c>
      <c r="N26" s="33">
        <f t="shared" si="7"/>
        <v>-446000</v>
      </c>
      <c r="O26" s="4"/>
      <c r="P26" s="4"/>
    </row>
    <row r="27" spans="1:16" ht="36.75" customHeight="1" x14ac:dyDescent="0.25">
      <c r="A27" s="7" t="s">
        <v>169</v>
      </c>
      <c r="B27" s="7" t="s">
        <v>52</v>
      </c>
      <c r="C27" s="7" t="s">
        <v>142</v>
      </c>
      <c r="D27" s="12" t="s">
        <v>95</v>
      </c>
      <c r="E27" s="25" t="s">
        <v>232</v>
      </c>
      <c r="F27" s="26" t="s">
        <v>95</v>
      </c>
      <c r="G27" s="26">
        <v>14</v>
      </c>
      <c r="H27" s="26">
        <f t="shared" si="4"/>
        <v>20</v>
      </c>
      <c r="I27" s="18">
        <v>18</v>
      </c>
      <c r="J27" s="18">
        <v>2</v>
      </c>
      <c r="K27" s="21">
        <v>60000</v>
      </c>
      <c r="L27" s="31">
        <f t="shared" si="5"/>
        <v>840000</v>
      </c>
      <c r="M27" s="34">
        <f t="shared" si="6"/>
        <v>1200000</v>
      </c>
      <c r="N27" s="33">
        <f t="shared" si="7"/>
        <v>360000</v>
      </c>
      <c r="O27" s="4"/>
      <c r="P27" s="4"/>
    </row>
    <row r="28" spans="1:16" ht="48.75" customHeight="1" x14ac:dyDescent="0.25">
      <c r="A28" s="7" t="s">
        <v>44</v>
      </c>
      <c r="B28" s="7" t="s">
        <v>45</v>
      </c>
      <c r="C28" s="7" t="s">
        <v>144</v>
      </c>
      <c r="D28" s="12" t="s">
        <v>121</v>
      </c>
      <c r="E28" s="25" t="s">
        <v>46</v>
      </c>
      <c r="F28" s="26" t="s">
        <v>95</v>
      </c>
      <c r="G28" s="26">
        <v>1</v>
      </c>
      <c r="H28" s="26">
        <f t="shared" si="4"/>
        <v>6</v>
      </c>
      <c r="I28" s="18">
        <v>3</v>
      </c>
      <c r="J28" s="18">
        <v>3</v>
      </c>
      <c r="K28" s="21">
        <v>400000</v>
      </c>
      <c r="L28" s="31">
        <f t="shared" si="5"/>
        <v>400000</v>
      </c>
      <c r="M28" s="34">
        <f t="shared" si="6"/>
        <v>2400000</v>
      </c>
      <c r="N28" s="33">
        <f t="shared" si="7"/>
        <v>2000000</v>
      </c>
      <c r="O28" s="4"/>
      <c r="P28" s="4"/>
    </row>
    <row r="29" spans="1:16" ht="36" customHeight="1" x14ac:dyDescent="0.25">
      <c r="A29" s="7" t="s">
        <v>47</v>
      </c>
      <c r="B29" s="7" t="s">
        <v>48</v>
      </c>
      <c r="C29" s="7" t="s">
        <v>145</v>
      </c>
      <c r="D29" s="12" t="s">
        <v>95</v>
      </c>
      <c r="E29" s="25" t="s">
        <v>215</v>
      </c>
      <c r="F29" s="26" t="s">
        <v>95</v>
      </c>
      <c r="G29" s="26">
        <v>5</v>
      </c>
      <c r="H29" s="26">
        <f t="shared" si="4"/>
        <v>6</v>
      </c>
      <c r="I29" s="18">
        <v>3</v>
      </c>
      <c r="J29" s="18">
        <v>3</v>
      </c>
      <c r="K29" s="21">
        <v>200000</v>
      </c>
      <c r="L29" s="31">
        <f t="shared" si="5"/>
        <v>1000000</v>
      </c>
      <c r="M29" s="34">
        <f t="shared" si="6"/>
        <v>1200000</v>
      </c>
      <c r="N29" s="33">
        <f t="shared" si="7"/>
        <v>200000</v>
      </c>
      <c r="O29" s="4"/>
      <c r="P29" s="4"/>
    </row>
    <row r="30" spans="1:16" ht="21.75" customHeight="1" x14ac:dyDescent="0.25">
      <c r="A30" s="7" t="s">
        <v>53</v>
      </c>
      <c r="B30" s="7" t="s">
        <v>54</v>
      </c>
      <c r="C30" s="7" t="s">
        <v>146</v>
      </c>
      <c r="D30" s="12" t="s">
        <v>95</v>
      </c>
      <c r="E30" s="25" t="s">
        <v>55</v>
      </c>
      <c r="F30" s="26" t="s">
        <v>95</v>
      </c>
      <c r="G30" s="26">
        <v>10</v>
      </c>
      <c r="H30" s="26">
        <f t="shared" si="4"/>
        <v>12</v>
      </c>
      <c r="I30" s="18">
        <v>6</v>
      </c>
      <c r="J30" s="18">
        <v>6</v>
      </c>
      <c r="K30" s="21">
        <v>300000</v>
      </c>
      <c r="L30" s="31">
        <f t="shared" si="5"/>
        <v>3000000</v>
      </c>
      <c r="M30" s="34">
        <f t="shared" si="6"/>
        <v>3600000</v>
      </c>
      <c r="N30" s="33">
        <f t="shared" si="7"/>
        <v>600000</v>
      </c>
      <c r="O30" s="4"/>
      <c r="P30" s="4"/>
    </row>
    <row r="31" spans="1:16" ht="21.75" customHeight="1" x14ac:dyDescent="0.25">
      <c r="A31" s="7" t="s">
        <v>169</v>
      </c>
      <c r="B31" s="7" t="s">
        <v>56</v>
      </c>
      <c r="C31" s="7" t="s">
        <v>147</v>
      </c>
      <c r="D31" s="12" t="s">
        <v>95</v>
      </c>
      <c r="E31" s="25" t="s">
        <v>243</v>
      </c>
      <c r="F31" s="26" t="s">
        <v>95</v>
      </c>
      <c r="G31" s="26">
        <v>2</v>
      </c>
      <c r="H31" s="26">
        <f t="shared" si="4"/>
        <v>6</v>
      </c>
      <c r="I31" s="18"/>
      <c r="J31" s="18">
        <v>6</v>
      </c>
      <c r="K31" s="21">
        <v>40000</v>
      </c>
      <c r="L31" s="31">
        <f t="shared" si="5"/>
        <v>80000</v>
      </c>
      <c r="M31" s="34">
        <f t="shared" si="6"/>
        <v>240000</v>
      </c>
      <c r="N31" s="33">
        <f t="shared" si="7"/>
        <v>160000</v>
      </c>
      <c r="O31" s="4"/>
      <c r="P31" s="4"/>
    </row>
    <row r="32" spans="1:16" ht="33.75" customHeight="1" x14ac:dyDescent="0.25">
      <c r="A32" s="7" t="s">
        <v>50</v>
      </c>
      <c r="B32" s="7" t="s">
        <v>49</v>
      </c>
      <c r="C32" s="7" t="s">
        <v>148</v>
      </c>
      <c r="D32" s="12" t="s">
        <v>95</v>
      </c>
      <c r="E32" s="25" t="s">
        <v>51</v>
      </c>
      <c r="F32" s="26" t="s">
        <v>95</v>
      </c>
      <c r="G32" s="26">
        <v>2</v>
      </c>
      <c r="H32" s="26">
        <f t="shared" si="4"/>
        <v>6</v>
      </c>
      <c r="I32" s="18">
        <v>3</v>
      </c>
      <c r="J32" s="18">
        <v>3</v>
      </c>
      <c r="K32" s="21">
        <v>400000</v>
      </c>
      <c r="L32" s="31">
        <f t="shared" si="5"/>
        <v>800000</v>
      </c>
      <c r="M32" s="34">
        <f t="shared" si="6"/>
        <v>2400000</v>
      </c>
      <c r="N32" s="33">
        <f t="shared" si="7"/>
        <v>1600000</v>
      </c>
      <c r="O32" s="4"/>
      <c r="P32" s="4"/>
    </row>
    <row r="33" spans="1:16" ht="14.25" customHeight="1" x14ac:dyDescent="0.25">
      <c r="A33" s="7" t="s">
        <v>57</v>
      </c>
      <c r="B33" s="7" t="s">
        <v>58</v>
      </c>
      <c r="C33" s="7" t="s">
        <v>149</v>
      </c>
      <c r="D33" s="12" t="s">
        <v>95</v>
      </c>
      <c r="E33" s="25" t="s">
        <v>59</v>
      </c>
      <c r="F33" s="26" t="s">
        <v>95</v>
      </c>
      <c r="G33" s="26">
        <v>4</v>
      </c>
      <c r="H33" s="26">
        <f t="shared" si="4"/>
        <v>4</v>
      </c>
      <c r="I33" s="18">
        <v>2</v>
      </c>
      <c r="J33" s="18">
        <v>2</v>
      </c>
      <c r="K33" s="21">
        <v>1600000</v>
      </c>
      <c r="L33" s="31">
        <f t="shared" si="5"/>
        <v>6400000</v>
      </c>
      <c r="M33" s="34">
        <f t="shared" si="6"/>
        <v>6400000</v>
      </c>
      <c r="N33" s="33">
        <f t="shared" si="7"/>
        <v>0</v>
      </c>
      <c r="O33" s="4"/>
      <c r="P33" s="4"/>
    </row>
    <row r="34" spans="1:16" ht="14.25" customHeight="1" x14ac:dyDescent="0.25">
      <c r="A34" s="7" t="s">
        <v>60</v>
      </c>
      <c r="B34" s="7" t="s">
        <v>61</v>
      </c>
      <c r="C34" s="7" t="s">
        <v>150</v>
      </c>
      <c r="D34" s="12" t="s">
        <v>95</v>
      </c>
      <c r="E34" s="25" t="s">
        <v>62</v>
      </c>
      <c r="F34" s="26" t="s">
        <v>95</v>
      </c>
      <c r="G34" s="26">
        <v>1</v>
      </c>
      <c r="H34" s="26">
        <f t="shared" si="4"/>
        <v>2</v>
      </c>
      <c r="I34" s="18">
        <v>1</v>
      </c>
      <c r="J34" s="18">
        <v>1</v>
      </c>
      <c r="K34" s="21">
        <v>500000</v>
      </c>
      <c r="L34" s="31">
        <f t="shared" si="5"/>
        <v>500000</v>
      </c>
      <c r="M34" s="34">
        <f t="shared" si="6"/>
        <v>1000000</v>
      </c>
      <c r="N34" s="33">
        <f t="shared" si="7"/>
        <v>500000</v>
      </c>
      <c r="O34" s="4"/>
      <c r="P34" s="4"/>
    </row>
    <row r="35" spans="1:16" ht="20.25" customHeight="1" x14ac:dyDescent="0.25">
      <c r="A35" s="7" t="s">
        <v>63</v>
      </c>
      <c r="B35" s="7" t="s">
        <v>64</v>
      </c>
      <c r="C35" s="7" t="s">
        <v>151</v>
      </c>
      <c r="D35" s="12" t="s">
        <v>95</v>
      </c>
      <c r="E35" s="25" t="s">
        <v>65</v>
      </c>
      <c r="F35" s="26" t="s">
        <v>95</v>
      </c>
      <c r="G35" s="26">
        <v>0</v>
      </c>
      <c r="H35" s="26">
        <f t="shared" si="4"/>
        <v>8</v>
      </c>
      <c r="I35" s="18">
        <v>2</v>
      </c>
      <c r="J35" s="18">
        <v>6</v>
      </c>
      <c r="K35" s="21">
        <v>160000</v>
      </c>
      <c r="L35" s="31">
        <f t="shared" si="5"/>
        <v>0</v>
      </c>
      <c r="M35" s="34">
        <f t="shared" si="6"/>
        <v>1280000</v>
      </c>
      <c r="N35" s="33">
        <f t="shared" si="7"/>
        <v>1280000</v>
      </c>
      <c r="O35" s="4"/>
      <c r="P35" s="4"/>
    </row>
    <row r="36" spans="1:16" ht="23.25" x14ac:dyDescent="0.25">
      <c r="A36" s="10" t="s">
        <v>4</v>
      </c>
      <c r="B36" s="10" t="s">
        <v>66</v>
      </c>
      <c r="C36" s="10" t="s">
        <v>153</v>
      </c>
      <c r="D36" s="28" t="s">
        <v>95</v>
      </c>
      <c r="E36" s="74" t="s">
        <v>67</v>
      </c>
      <c r="F36" s="29" t="s">
        <v>95</v>
      </c>
      <c r="G36" s="29">
        <v>0</v>
      </c>
      <c r="H36" s="26">
        <f t="shared" si="4"/>
        <v>3</v>
      </c>
      <c r="I36" s="18">
        <v>2</v>
      </c>
      <c r="J36" s="18">
        <v>1</v>
      </c>
      <c r="K36" s="21">
        <v>1580000</v>
      </c>
      <c r="L36" s="31">
        <f t="shared" si="5"/>
        <v>0</v>
      </c>
      <c r="M36" s="34">
        <f t="shared" si="6"/>
        <v>4740000</v>
      </c>
      <c r="N36" s="33">
        <f t="shared" si="7"/>
        <v>4740000</v>
      </c>
    </row>
    <row r="37" spans="1:16" ht="23.25" x14ac:dyDescent="0.25">
      <c r="A37" s="19" t="s">
        <v>3</v>
      </c>
      <c r="B37" s="10" t="s">
        <v>68</v>
      </c>
      <c r="C37" s="10" t="s">
        <v>154</v>
      </c>
      <c r="D37" s="28" t="s">
        <v>95</v>
      </c>
      <c r="E37" s="74" t="s">
        <v>233</v>
      </c>
      <c r="F37" s="29" t="s">
        <v>95</v>
      </c>
      <c r="G37" s="29">
        <v>1</v>
      </c>
      <c r="H37" s="26">
        <f t="shared" si="4"/>
        <v>3</v>
      </c>
      <c r="I37" s="18">
        <v>2</v>
      </c>
      <c r="J37" s="18">
        <v>1</v>
      </c>
      <c r="K37" s="21">
        <v>500000</v>
      </c>
      <c r="L37" s="31">
        <f t="shared" si="5"/>
        <v>500000</v>
      </c>
      <c r="M37" s="34">
        <f t="shared" si="6"/>
        <v>1500000</v>
      </c>
      <c r="N37" s="33">
        <f t="shared" si="7"/>
        <v>1000000</v>
      </c>
    </row>
    <row r="38" spans="1:16" ht="34.5" x14ac:dyDescent="0.25">
      <c r="A38" s="19" t="s">
        <v>73</v>
      </c>
      <c r="B38" s="16" t="s">
        <v>74</v>
      </c>
      <c r="C38" s="10" t="s">
        <v>160</v>
      </c>
      <c r="D38" s="28" t="s">
        <v>121</v>
      </c>
      <c r="E38" s="74" t="s">
        <v>240</v>
      </c>
      <c r="F38" s="29" t="s">
        <v>161</v>
      </c>
      <c r="G38" s="29">
        <v>4</v>
      </c>
      <c r="H38" s="26">
        <f>I38+J38</f>
        <v>4</v>
      </c>
      <c r="I38" s="18">
        <v>2</v>
      </c>
      <c r="J38" s="18">
        <v>2</v>
      </c>
      <c r="K38" s="21">
        <v>1500000</v>
      </c>
      <c r="L38" s="31">
        <f>G38*K38</f>
        <v>6000000</v>
      </c>
      <c r="M38" s="34">
        <f>H38*K38</f>
        <v>6000000</v>
      </c>
      <c r="N38" s="33">
        <f>M38-L38</f>
        <v>0</v>
      </c>
    </row>
    <row r="39" spans="1:16" ht="23.25" x14ac:dyDescent="0.25">
      <c r="A39" s="19" t="s">
        <v>155</v>
      </c>
      <c r="B39" s="16" t="s">
        <v>70</v>
      </c>
      <c r="C39" s="10" t="s">
        <v>156</v>
      </c>
      <c r="D39" s="28" t="s">
        <v>95</v>
      </c>
      <c r="E39" s="74" t="s">
        <v>157</v>
      </c>
      <c r="F39" s="29" t="s">
        <v>95</v>
      </c>
      <c r="G39" s="29">
        <v>0</v>
      </c>
      <c r="H39" s="26">
        <f t="shared" si="4"/>
        <v>2</v>
      </c>
      <c r="I39" s="18">
        <v>1</v>
      </c>
      <c r="J39" s="18">
        <v>1</v>
      </c>
      <c r="K39" s="21">
        <v>1500000</v>
      </c>
      <c r="L39" s="31">
        <f t="shared" si="5"/>
        <v>0</v>
      </c>
      <c r="M39" s="34">
        <f t="shared" si="6"/>
        <v>3000000</v>
      </c>
      <c r="N39" s="33">
        <f t="shared" si="7"/>
        <v>3000000</v>
      </c>
    </row>
    <row r="40" spans="1:16" ht="23.25" x14ac:dyDescent="0.25">
      <c r="A40" s="19" t="s">
        <v>178</v>
      </c>
      <c r="B40" s="16" t="s">
        <v>179</v>
      </c>
      <c r="C40" s="10" t="s">
        <v>180</v>
      </c>
      <c r="D40" s="28" t="s">
        <v>95</v>
      </c>
      <c r="E40" s="74" t="s">
        <v>216</v>
      </c>
      <c r="F40" s="29" t="s">
        <v>95</v>
      </c>
      <c r="G40" s="29">
        <v>1</v>
      </c>
      <c r="H40" s="26">
        <f t="shared" si="4"/>
        <v>7</v>
      </c>
      <c r="I40" s="18"/>
      <c r="J40" s="18">
        <v>7</v>
      </c>
      <c r="K40" s="21">
        <v>340000</v>
      </c>
      <c r="L40" s="31">
        <f t="shared" si="5"/>
        <v>340000</v>
      </c>
      <c r="M40" s="34">
        <f t="shared" si="6"/>
        <v>2380000</v>
      </c>
      <c r="N40" s="33">
        <f t="shared" si="7"/>
        <v>2040000</v>
      </c>
    </row>
    <row r="41" spans="1:16" ht="23.25" x14ac:dyDescent="0.25">
      <c r="A41" s="19" t="s">
        <v>187</v>
      </c>
      <c r="B41" s="16" t="s">
        <v>185</v>
      </c>
      <c r="C41" s="10" t="s">
        <v>186</v>
      </c>
      <c r="D41" s="28" t="s">
        <v>95</v>
      </c>
      <c r="E41" s="74" t="s">
        <v>188</v>
      </c>
      <c r="F41" s="29" t="s">
        <v>95</v>
      </c>
      <c r="G41" s="29">
        <v>18</v>
      </c>
      <c r="H41" s="26">
        <f t="shared" si="4"/>
        <v>18</v>
      </c>
      <c r="I41" s="18">
        <v>12</v>
      </c>
      <c r="J41" s="18">
        <v>6</v>
      </c>
      <c r="K41" s="21">
        <v>100000</v>
      </c>
      <c r="L41" s="31">
        <v>2500000</v>
      </c>
      <c r="M41" s="36">
        <v>2500000</v>
      </c>
      <c r="N41" s="33">
        <f t="shared" si="7"/>
        <v>0</v>
      </c>
    </row>
    <row r="42" spans="1:16" x14ac:dyDescent="0.25">
      <c r="A42" s="19" t="s">
        <v>193</v>
      </c>
      <c r="B42" s="16" t="s">
        <v>195</v>
      </c>
      <c r="C42" s="10" t="s">
        <v>194</v>
      </c>
      <c r="D42" s="28" t="s">
        <v>95</v>
      </c>
      <c r="E42" s="74" t="s">
        <v>196</v>
      </c>
      <c r="F42" s="29" t="s">
        <v>95</v>
      </c>
      <c r="G42" s="29">
        <v>4</v>
      </c>
      <c r="H42" s="26">
        <f t="shared" si="4"/>
        <v>4</v>
      </c>
      <c r="I42" s="18">
        <v>3</v>
      </c>
      <c r="J42" s="18">
        <v>1</v>
      </c>
      <c r="K42" s="21">
        <v>500000</v>
      </c>
      <c r="L42" s="31">
        <f>G42*K42</f>
        <v>2000000</v>
      </c>
      <c r="M42" s="34">
        <f>H42*K42</f>
        <v>2000000</v>
      </c>
      <c r="N42" s="33">
        <f t="shared" si="7"/>
        <v>0</v>
      </c>
    </row>
    <row r="43" spans="1:16" x14ac:dyDescent="0.25">
      <c r="A43" s="19" t="s">
        <v>77</v>
      </c>
      <c r="B43" s="16" t="s">
        <v>78</v>
      </c>
      <c r="C43" s="10" t="s">
        <v>164</v>
      </c>
      <c r="D43" s="28" t="s">
        <v>95</v>
      </c>
      <c r="E43" s="74" t="s">
        <v>79</v>
      </c>
      <c r="F43" s="29" t="s">
        <v>95</v>
      </c>
      <c r="G43" s="29">
        <v>5</v>
      </c>
      <c r="H43" s="26">
        <f t="shared" si="4"/>
        <v>5</v>
      </c>
      <c r="I43" s="18">
        <v>5</v>
      </c>
      <c r="J43" s="18">
        <v>0</v>
      </c>
      <c r="K43" s="21">
        <v>375000</v>
      </c>
      <c r="L43" s="31">
        <f t="shared" si="5"/>
        <v>1875000</v>
      </c>
      <c r="M43" s="34">
        <f t="shared" si="6"/>
        <v>1875000</v>
      </c>
      <c r="N43" s="33">
        <f t="shared" si="7"/>
        <v>0</v>
      </c>
    </row>
    <row r="44" spans="1:16" x14ac:dyDescent="0.25">
      <c r="A44" s="45" t="s">
        <v>217</v>
      </c>
      <c r="B44" s="46" t="s">
        <v>220</v>
      </c>
      <c r="C44" s="45"/>
      <c r="D44" s="48"/>
      <c r="E44" s="49"/>
      <c r="F44" s="47"/>
      <c r="G44" s="64">
        <f>SUM(G20:G43)</f>
        <v>172</v>
      </c>
      <c r="H44" s="64">
        <f>SUM(H20:H43)</f>
        <v>229</v>
      </c>
      <c r="I44" s="64">
        <f>SUM(I20:I43)</f>
        <v>111</v>
      </c>
      <c r="J44" s="64">
        <f>SUM(J20:J43)</f>
        <v>118</v>
      </c>
      <c r="K44" s="64"/>
      <c r="L44" s="64">
        <f>SUM(L20:L43)</f>
        <v>60629000</v>
      </c>
      <c r="M44" s="64">
        <f>SUM(M20:M43)</f>
        <v>85563000</v>
      </c>
      <c r="N44" s="64">
        <f>SUM(N20:N43)</f>
        <v>24934000</v>
      </c>
    </row>
    <row r="45" spans="1:16" ht="15.75" thickBot="1" x14ac:dyDescent="0.3">
      <c r="A45" s="45"/>
      <c r="B45" s="46"/>
      <c r="C45" s="47"/>
      <c r="D45" s="48"/>
      <c r="E45" s="49"/>
      <c r="F45" s="47"/>
      <c r="G45" s="47"/>
      <c r="H45" s="49"/>
      <c r="I45" s="50"/>
      <c r="J45" s="50"/>
      <c r="K45" s="50"/>
      <c r="L45" s="51"/>
      <c r="M45" s="52"/>
      <c r="N45" s="53"/>
    </row>
    <row r="46" spans="1:16" x14ac:dyDescent="0.25">
      <c r="A46" s="57" t="s">
        <v>218</v>
      </c>
      <c r="B46" s="58"/>
      <c r="C46" s="58"/>
      <c r="D46" s="58"/>
      <c r="E46" s="59">
        <f>M16+M44</f>
        <v>111981260</v>
      </c>
      <c r="H46" s="44"/>
      <c r="I46" s="44"/>
      <c r="J46" s="44"/>
      <c r="K46" s="44"/>
      <c r="L46" s="44"/>
      <c r="M46" s="44"/>
      <c r="N46" s="44"/>
    </row>
    <row r="47" spans="1:16" ht="15.75" thickBot="1" x14ac:dyDescent="0.3">
      <c r="A47" s="60" t="s">
        <v>219</v>
      </c>
      <c r="B47" s="61"/>
      <c r="C47" s="61"/>
      <c r="D47" s="61"/>
      <c r="E47" s="62">
        <f>N16+N44</f>
        <v>49552260</v>
      </c>
      <c r="G47" s="54"/>
      <c r="H47" s="54"/>
      <c r="I47" s="54"/>
      <c r="J47" s="54"/>
      <c r="L47" s="55"/>
      <c r="M47" s="55"/>
      <c r="N47" s="55"/>
    </row>
  </sheetData>
  <autoFilter ref="A3:N3" xr:uid="{0F361045-CEC2-4F77-BF95-85D62052C2DD}"/>
  <mergeCells count="2">
    <mergeCell ref="A18:C18"/>
    <mergeCell ref="H18:M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Všechny LP</vt:lpstr>
      <vt:lpstr>§16 všechny</vt:lpstr>
      <vt:lpstr>§16 off-label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Lucie Šrámková 8292</cp:lastModifiedBy>
  <dcterms:created xsi:type="dcterms:W3CDTF">2023-02-13T08:37:59Z</dcterms:created>
  <dcterms:modified xsi:type="dcterms:W3CDTF">2023-03-20T11:46:04Z</dcterms:modified>
</cp:coreProperties>
</file>